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846" activeTab="0"/>
  </bookViews>
  <sheets>
    <sheet name="Gesamt" sheetId="1" r:id="rId1"/>
    <sheet name="Junior Ort" sheetId="2" r:id="rId2"/>
    <sheet name="Senior Ort" sheetId="3" r:id="rId3"/>
    <sheet name="Pokal" sheetId="4" r:id="rId4"/>
    <sheet name="Junior Gäste" sheetId="5" r:id="rId5"/>
    <sheet name="Senior Gäste " sheetId="6" r:id="rId6"/>
    <sheet name="Elite XL" sheetId="7" r:id="rId7"/>
    <sheet name="Quali JUNIOR" sheetId="8" r:id="rId8"/>
    <sheet name="Quali SENIOR" sheetId="9" r:id="rId9"/>
    <sheet name="Belgien" sheetId="10" r:id="rId10"/>
    <sheet name="Startliste" sheetId="11" r:id="rId11"/>
    <sheet name="Protokoll" sheetId="12" r:id="rId12"/>
    <sheet name="Hinweise" sheetId="13" r:id="rId13"/>
  </sheets>
  <definedNames>
    <definedName name="_xlnm._FilterDatabase" localSheetId="4" hidden="1">'Junior Gäste'!$A$7:$M$29</definedName>
    <definedName name="_xlnm._FilterDatabase" localSheetId="5" hidden="1">'Senior Gäste '!$A$7:$M$50</definedName>
    <definedName name="_xlnm.Print_Titles" localSheetId="9">'Belgien'!$7:$7</definedName>
    <definedName name="_xlnm.Print_Titles" localSheetId="6">'Elite XL'!$7:$7</definedName>
    <definedName name="_xlnm.Print_Titles" localSheetId="0">'Gesamt'!$4:$4</definedName>
    <definedName name="_xlnm.Print_Titles" localSheetId="4">'Junior Gäste'!$7:$7</definedName>
    <definedName name="_xlnm.Print_Titles" localSheetId="1">'Junior Ort'!$7:$7</definedName>
    <definedName name="_xlnm.Print_Titles" localSheetId="7">'Quali JUNIOR'!$7:$7</definedName>
    <definedName name="_xlnm.Print_Titles" localSheetId="8">'Quali SENIOR'!$7:$7</definedName>
    <definedName name="_xlnm.Print_Titles" localSheetId="5">'Senior Gäste '!$7:$7</definedName>
    <definedName name="_xlnm.Print_Titles" localSheetId="2">'Senior Ort'!$7:$7</definedName>
    <definedName name="_xlnm.Print_Titles" localSheetId="10">'Startliste'!$1:$1</definedName>
  </definedNames>
  <calcPr fullCalcOnLoad="1" fullPrecision="0"/>
</workbook>
</file>

<file path=xl/comments1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10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10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  <r>
          <rPr>
            <sz val="10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10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 xml:space="preserve">nicht ändern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<sst xmlns="http://schemas.openxmlformats.org/spreadsheetml/2006/main" count="1102" uniqueCount="233">
  <si>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</si>
  <si>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</si>
  <si>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</si>
  <si>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</si>
  <si>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</si>
  <si>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</si>
  <si>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</si>
  <si>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Start-Nr</t>
  </si>
  <si>
    <t>Bahn 1</t>
  </si>
  <si>
    <t>Bahn 2</t>
  </si>
  <si>
    <t>wird in der Gesamtliste angegeben</t>
  </si>
  <si>
    <t>Vorname</t>
  </si>
  <si>
    <t>Zeit</t>
  </si>
  <si>
    <t>Lauf 1</t>
  </si>
  <si>
    <t>Lauf 2</t>
  </si>
  <si>
    <t>Lauf 3</t>
  </si>
  <si>
    <t>Lauf 4</t>
  </si>
  <si>
    <t>Lauf 5</t>
  </si>
  <si>
    <t>Lauf 6</t>
  </si>
  <si>
    <t>Start
Nummer</t>
  </si>
  <si>
    <t>Hinweise zur Benutzung dieser Tabellen mit einem ALGE-Timer</t>
  </si>
  <si>
    <t>Inbetriebnahme des ALGE-Timer</t>
  </si>
  <si>
    <t>Timer mit dem Seriellen-Kabel an die COM1 Schnittstelle anschließen, und Anschaltbox anschließen.</t>
  </si>
  <si>
    <t>Kabel der Ziellichtschranken und des Startendschalters anschließen an die Anschaltbox.</t>
  </si>
  <si>
    <t>Kippschalter nach oben auf "programm + line test" drücken und halten</t>
  </si>
  <si>
    <t>EIN/AUS-Schalter auf Rückseite einschalten, nach 1 sec Kippschalter lösen</t>
  </si>
  <si>
    <t>Vor jeder neuen Messung muß so der Timer auf 0:00:00 gestellt werden!</t>
  </si>
  <si>
    <t>Inbetriebnahme Großanzeige</t>
  </si>
  <si>
    <t>jetzt wird überprüft ob die externe Groß-Anzeige auch richtig mitläuft</t>
  </si>
  <si>
    <t>Taste "delay time" 4x drücken</t>
  </si>
  <si>
    <t>die Anzeige zeigt LF  CH1-2,  wenn zwischen LF und CH1-2  kein A steht dann</t>
  </si>
  <si>
    <t>A einschalten durch Taster drücken auf "program+line test"</t>
  </si>
  <si>
    <t>um den Timer auf 0:00:00 zustellen rote und gelbe Taste gleichzeitig drücken</t>
  </si>
  <si>
    <t>Listenerstellung</t>
  </si>
  <si>
    <t>Gruppieren der Teilnehmer für die einzelnen Wettbewerbe. (JuniorOrt, JuniorGast, SeniorOrt, SeniorGast, Elite, NRW)</t>
  </si>
  <si>
    <t>Kopieren der Teilnehmer je Wettbewerb in die jeweilige Wertungstabelle.</t>
  </si>
  <si>
    <t>Erstellung und Ausdruck einer Protokollliste für jeden Durchlauf</t>
  </si>
  <si>
    <t>Listenauswertung</t>
  </si>
  <si>
    <t>In jeder Liste die Wertungsläufe setzen (0 = nicht werten;  1 = Lauf werten)</t>
  </si>
  <si>
    <t>Nur die mit einer "1" im Wertungsfeld markierten Läufe werden zum Gesamtergebnis addiert und in die Spalter "Summe der gewerteten Läuf" eingetragen.</t>
  </si>
  <si>
    <t>Mit den drei Schaltflächen kann die Liste sortiert und gedruckt werden.</t>
  </si>
  <si>
    <t>In allen Listen ist der erste Lauf mit 99,00 eingetragen damit die Sortierung nach Platz einen richtigen Ausdruck ergibt.</t>
  </si>
  <si>
    <t>Um einen Teilnehmer zu sperren muß in letzten Wertungslauf "99" eingetragen werden.</t>
  </si>
  <si>
    <t>Rennwertung</t>
  </si>
  <si>
    <t>Zuerst den DSKD - Ordner öffnen</t>
  </si>
  <si>
    <t>Im DSKD - Ordner die Datei ALGE.BAT starten</t>
  </si>
  <si>
    <t>Danach die entsprechende Excel-Anwendung auswählen und starten.</t>
  </si>
  <si>
    <t>Betriebsbildschirm</t>
  </si>
  <si>
    <t>Kontrollanzeige für Zeitübernahme</t>
  </si>
  <si>
    <t>Laufnummer vor jeden neuen Durchlauf eingeben und mit ENTER übernehmen, oder mit Mausclick auf Übernahme</t>
  </si>
  <si>
    <t>Startnummern abfragen und in die Felder für Bahn 1 und Bahn 2 eintragen</t>
  </si>
  <si>
    <t xml:space="preserve">Rennen starten und mit ALGE-Timer Zeit stoppen, </t>
  </si>
  <si>
    <t>Zeiten mit Klick auf Button in Zeitenübenahme starten.</t>
  </si>
  <si>
    <t>Danach mit Punkt 2 neu beginnen bis alle Rennen des Durchlaufs erfasst sind. Nach dem letzten Rennen des Durchlaufs mit Punkt 1 anfangen.</t>
  </si>
  <si>
    <t>4800 n 8 1</t>
  </si>
  <si>
    <t>ALGE-Timer-T4 Einstellung der Linefeed mittels Hyperterminal von WINDOWS.</t>
  </si>
  <si>
    <t>Einschalten des ECHOBEFEHLS im Hyperterminal um die Eingaben angezeigt zu bekommen.</t>
  </si>
  <si>
    <t>ALGE WERT</t>
  </si>
  <si>
    <t>Hyperterminal</t>
  </si>
  <si>
    <t xml:space="preserve"> 92 (hex)</t>
  </si>
  <si>
    <t>ALT + 0146 (dez)</t>
  </si>
  <si>
    <t>0 (dez)</t>
  </si>
  <si>
    <t>RETURN (0D) (hex)</t>
  </si>
  <si>
    <t>ALT + 0013 (dez)</t>
  </si>
  <si>
    <t>Absenden der Daten durch Betätigen mit ENTER.</t>
  </si>
  <si>
    <r>
      <t>Kippschalter auf "</t>
    </r>
    <r>
      <rPr>
        <b/>
        <sz val="10"/>
        <color indexed="10"/>
        <rFont val="Arial"/>
        <family val="2"/>
      </rPr>
      <t>C-timer</t>
    </r>
    <r>
      <rPr>
        <b/>
        <sz val="10"/>
        <rFont val="Arial"/>
        <family val="2"/>
      </rPr>
      <t>" stellen</t>
    </r>
  </si>
  <si>
    <r>
      <t xml:space="preserve">eventuell mit der </t>
    </r>
    <r>
      <rPr>
        <b/>
        <sz val="10"/>
        <color indexed="10"/>
        <rFont val="Arial"/>
        <family val="2"/>
      </rPr>
      <t>gelben</t>
    </r>
    <r>
      <rPr>
        <b/>
        <sz val="10"/>
        <rFont val="Arial"/>
        <family val="2"/>
      </rPr>
      <t xml:space="preserve"> Taste drücken bis "Pr.4" angezeigt wird.</t>
    </r>
  </si>
  <si>
    <r>
      <t xml:space="preserve">Um den Timer auf 0:00:00 zustellen </t>
    </r>
    <r>
      <rPr>
        <b/>
        <sz val="10"/>
        <color indexed="10"/>
        <rFont val="Arial"/>
        <family val="2"/>
      </rPr>
      <t>rote</t>
    </r>
    <r>
      <rPr>
        <b/>
        <sz val="10"/>
        <rFont val="Arial"/>
        <family val="2"/>
      </rPr>
      <t xml:space="preserve"> und </t>
    </r>
    <r>
      <rPr>
        <b/>
        <sz val="10"/>
        <color indexed="10"/>
        <rFont val="Arial"/>
        <family val="2"/>
      </rPr>
      <t>gelbe</t>
    </r>
    <r>
      <rPr>
        <b/>
        <sz val="10"/>
        <rFont val="Arial"/>
        <family val="2"/>
      </rPr>
      <t xml:space="preserve"> Taste gleichzeitig drücken.</t>
    </r>
  </si>
  <si>
    <t>Prüfen des ALGE-TIMERS nach Betriebsanleitung ob noch ausreichend frei Speicherplätze frei sind. Maximal 8000 Zeiten können gespeichert werden. Bei 100 Startern ergeben sich 400-600 Einträge ohne Endläufe. Eventuell löschen des Speicherinhaltes um die ermittelten Daten sicher aufzeichnen zu können.</t>
  </si>
  <si>
    <t>Bestzeit je Lauf</t>
  </si>
  <si>
    <t>Bestzeiten je Lauf</t>
  </si>
  <si>
    <t>Leismann</t>
  </si>
  <si>
    <t>Dominik</t>
  </si>
  <si>
    <t>Mettingen</t>
  </si>
  <si>
    <t>Kuhl</t>
  </si>
  <si>
    <t>Patricia</t>
  </si>
  <si>
    <t>Förster</t>
  </si>
  <si>
    <t>Jan</t>
  </si>
  <si>
    <t>Simmerath</t>
  </si>
  <si>
    <t>Osterbrink</t>
  </si>
  <si>
    <t>Pia Anna</t>
  </si>
  <si>
    <t>Schnatz</t>
  </si>
  <si>
    <t>Christoph</t>
  </si>
  <si>
    <t>Rheine</t>
  </si>
  <si>
    <t>Sarah</t>
  </si>
  <si>
    <t>Kerpen</t>
  </si>
  <si>
    <t>Gößling</t>
  </si>
  <si>
    <t>Jannik</t>
  </si>
  <si>
    <t>Ricker</t>
  </si>
  <si>
    <t>Oliver</t>
  </si>
  <si>
    <t>Havixbeck</t>
  </si>
  <si>
    <t>Westermann</t>
  </si>
  <si>
    <t>Désirée</t>
  </si>
  <si>
    <t>Overath</t>
  </si>
  <si>
    <t>Krechter</t>
  </si>
  <si>
    <t>Henning</t>
  </si>
  <si>
    <t>Friedrichsfeld</t>
  </si>
  <si>
    <t>Isaac</t>
  </si>
  <si>
    <t>Laura</t>
  </si>
  <si>
    <t>Clausmeier</t>
  </si>
  <si>
    <t>Kim</t>
  </si>
  <si>
    <t>Lucas</t>
  </si>
  <si>
    <t>Vogel</t>
  </si>
  <si>
    <t>Mirko</t>
  </si>
  <si>
    <t>Brüggemann</t>
  </si>
  <si>
    <t>Jenny</t>
  </si>
  <si>
    <t>Kelch</t>
  </si>
  <si>
    <t>Ricarda</t>
  </si>
  <si>
    <t>Bergkamen</t>
  </si>
  <si>
    <t>Jostes</t>
  </si>
  <si>
    <t>Jolanda</t>
  </si>
  <si>
    <t>Osnabrück</t>
  </si>
  <si>
    <t>Hanna</t>
  </si>
  <si>
    <t>van Loo</t>
  </si>
  <si>
    <t>Julian</t>
  </si>
  <si>
    <t>Lange</t>
  </si>
  <si>
    <t>Florian</t>
  </si>
  <si>
    <t>Aumann</t>
  </si>
  <si>
    <t>Lennart</t>
  </si>
  <si>
    <t>Zwenger</t>
  </si>
  <si>
    <t>Fabio</t>
  </si>
  <si>
    <t>Overwaul</t>
  </si>
  <si>
    <t>Marius</t>
  </si>
  <si>
    <t>Valtwies</t>
  </si>
  <si>
    <t>Tom</t>
  </si>
  <si>
    <t>Bickel</t>
  </si>
  <si>
    <t>Dohn</t>
  </si>
  <si>
    <t>Strube</t>
  </si>
  <si>
    <t>Clara</t>
  </si>
  <si>
    <t>Jost</t>
  </si>
  <si>
    <t>Patrick</t>
  </si>
  <si>
    <t>Lars</t>
  </si>
  <si>
    <t>Marcel</t>
  </si>
  <si>
    <t>Athmer</t>
  </si>
  <si>
    <t>Wiebke</t>
  </si>
  <si>
    <t>Meßbauer</t>
  </si>
  <si>
    <t>Mariana</t>
  </si>
  <si>
    <t>Reinelt</t>
  </si>
  <si>
    <t>Benedikt</t>
  </si>
  <si>
    <t>Lorenz</t>
  </si>
  <si>
    <t>Sulitze</t>
  </si>
  <si>
    <t>Franziska</t>
  </si>
  <si>
    <t>Schimanski</t>
  </si>
  <si>
    <t>Tenambergen</t>
  </si>
  <si>
    <t>Martin</t>
  </si>
  <si>
    <t>Hoppe</t>
  </si>
  <si>
    <t>Christian</t>
  </si>
  <si>
    <t>Meyer</t>
  </si>
  <si>
    <t>Anna</t>
  </si>
  <si>
    <t>Linda</t>
  </si>
  <si>
    <t>Wolters</t>
  </si>
  <si>
    <t>Marcus</t>
  </si>
  <si>
    <t>Bovenschulte</t>
  </si>
  <si>
    <t>Carina</t>
  </si>
  <si>
    <t>Felix</t>
  </si>
  <si>
    <t>Brockmann</t>
  </si>
  <si>
    <t>Nadine</t>
  </si>
  <si>
    <t>Philipp</t>
  </si>
  <si>
    <t>Deck</t>
  </si>
  <si>
    <t>Manuel</t>
  </si>
  <si>
    <t>Strucken</t>
  </si>
  <si>
    <t>Thimo</t>
  </si>
  <si>
    <t>Viersen</t>
  </si>
  <si>
    <t>Overberg</t>
  </si>
  <si>
    <t>Cordula</t>
  </si>
  <si>
    <t>van Limbeck</t>
  </si>
  <si>
    <t>Lena</t>
  </si>
  <si>
    <t>Wunderlich</t>
  </si>
  <si>
    <t>Ruppichteroth</t>
  </si>
  <si>
    <t>Sippekamp</t>
  </si>
  <si>
    <t>Marco</t>
  </si>
  <si>
    <t>Kai</t>
  </si>
  <si>
    <t>Sebastian</t>
  </si>
  <si>
    <t>Hummels</t>
  </si>
  <si>
    <t>Melissa</t>
  </si>
  <si>
    <t>Stromberg</t>
  </si>
  <si>
    <t>Hollunder</t>
  </si>
  <si>
    <t>Katharina</t>
  </si>
  <si>
    <t>Claudia</t>
  </si>
  <si>
    <t>Bloch</t>
  </si>
  <si>
    <t>Christin</t>
  </si>
  <si>
    <t>Stefan</t>
  </si>
  <si>
    <t>Huppertz</t>
  </si>
  <si>
    <t>Sven</t>
  </si>
  <si>
    <t>Jessica</t>
  </si>
  <si>
    <t>Cetinkaya</t>
  </si>
  <si>
    <t>Deniz</t>
  </si>
  <si>
    <t>Hegner</t>
  </si>
  <si>
    <t>Mark</t>
  </si>
  <si>
    <t>Marvin</t>
  </si>
  <si>
    <t>Brückerhoff</t>
  </si>
  <si>
    <t>Finja</t>
  </si>
  <si>
    <t>van der Bij</t>
  </si>
  <si>
    <t>Yvonne</t>
  </si>
  <si>
    <t>Xanten</t>
  </si>
  <si>
    <t>Fregin</t>
  </si>
  <si>
    <t>Lara</t>
  </si>
  <si>
    <t>Göpp</t>
  </si>
  <si>
    <t>Maria</t>
  </si>
  <si>
    <t>Kicza</t>
  </si>
  <si>
    <t>Tim</t>
  </si>
  <si>
    <t>Chiara</t>
  </si>
  <si>
    <t>Roeben</t>
  </si>
  <si>
    <t>Marc</t>
  </si>
  <si>
    <t>Harrer</t>
  </si>
  <si>
    <t>Schmitz</t>
  </si>
  <si>
    <t>Robbi</t>
  </si>
  <si>
    <t>Krökel</t>
  </si>
  <si>
    <t>Offermann</t>
  </si>
  <si>
    <t>Holger</t>
  </si>
  <si>
    <t>Helge</t>
  </si>
  <si>
    <t>Pascal</t>
  </si>
  <si>
    <t>Schröer</t>
  </si>
  <si>
    <t>Sabrina</t>
  </si>
  <si>
    <t>H1</t>
  </si>
  <si>
    <t>Kosbab</t>
  </si>
  <si>
    <t>Jonas</t>
  </si>
  <si>
    <t>H2</t>
  </si>
  <si>
    <t>Kurt</t>
  </si>
  <si>
    <t>H3</t>
  </si>
  <si>
    <t>Schmidt</t>
  </si>
  <si>
    <t>H4</t>
  </si>
  <si>
    <t>Wicht</t>
  </si>
  <si>
    <t>Fabian</t>
  </si>
  <si>
    <t>H5</t>
  </si>
  <si>
    <t>Dennis</t>
  </si>
  <si>
    <t>Kues</t>
  </si>
  <si>
    <t>Bad Bentheim</t>
  </si>
  <si>
    <t>Eickmann</t>
  </si>
  <si>
    <t>Morten</t>
  </si>
  <si>
    <t>Winnen</t>
  </si>
  <si>
    <t>Näther</t>
  </si>
  <si>
    <t>Jacqueline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</si>
</sst>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>
        <color indexed="42"/>
      </left>
      <right style="thin"/>
      <top style="thin"/>
      <bottom style="thin"/>
    </border>
    <border>
      <left style="double">
        <color indexed="4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4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3" fontId="1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3" fillId="0" borderId="7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7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7" xfId="0" applyFont="1" applyBorder="1" applyAlignment="1">
      <alignment/>
    </xf>
    <xf numFmtId="0" fontId="2" fillId="3" borderId="5" xfId="0" applyFont="1" applyFill="1" applyBorder="1" applyAlignment="1">
      <alignment wrapText="1"/>
    </xf>
    <xf numFmtId="0" fontId="0" fillId="0" borderId="0" xfId="0" applyFont="1" applyAlignment="1">
      <alignment/>
    </xf>
    <xf numFmtId="0" fontId="8" fillId="0" borderId="5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4" borderId="5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3" borderId="5" xfId="0" applyFont="1" applyFill="1" applyBorder="1" applyAlignment="1">
      <alignment wrapText="1"/>
    </xf>
    <xf numFmtId="0" fontId="11" fillId="3" borderId="5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7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7" fillId="0" borderId="11" xfId="0" applyFont="1" applyBorder="1" applyAlignment="1">
      <alignment/>
    </xf>
    <xf numFmtId="0" fontId="12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wrapText="1"/>
    </xf>
    <xf numFmtId="0" fontId="15" fillId="0" borderId="5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7" fillId="0" borderId="14" xfId="0" applyFont="1" applyBorder="1" applyAlignment="1">
      <alignment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52</xdr:row>
      <xdr:rowOff>247650</xdr:rowOff>
    </xdr:from>
    <xdr:to>
      <xdr:col>1</xdr:col>
      <xdr:colOff>2581275</xdr:colOff>
      <xdr:row>60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353675"/>
          <a:ext cx="22860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66</xdr:row>
      <xdr:rowOff>171450</xdr:rowOff>
    </xdr:from>
    <xdr:to>
      <xdr:col>1</xdr:col>
      <xdr:colOff>6124575</xdr:colOff>
      <xdr:row>81</xdr:row>
      <xdr:rowOff>257175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4639925"/>
          <a:ext cx="6019800" cy="451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215"/>
  <sheetViews>
    <sheetView tabSelected="1" zoomScale="95" zoomScaleNormal="95" workbookViewId="0" topLeftCell="A1">
      <pane ySplit="4" topLeftCell="BM5" activePane="bottomLeft" state="frozen"/>
      <selection pane="topLeft" activeCell="A1" sqref="A1"/>
      <selection pane="bottomLeft" activeCell="B94" sqref="B94"/>
    </sheetView>
  </sheetViews>
  <sheetFormatPr defaultColWidth="11.421875" defaultRowHeight="12.75"/>
  <cols>
    <col min="1" max="1" width="8.00390625" style="10" customWidth="1"/>
    <col min="2" max="2" width="20.00390625" style="0" customWidth="1"/>
    <col min="3" max="3" width="18.421875" style="0" customWidth="1"/>
    <col min="4" max="4" width="21.28125" style="0" customWidth="1"/>
    <col min="5" max="5" width="9.8515625" style="12" customWidth="1"/>
    <col min="6" max="6" width="9.28125" style="12" customWidth="1"/>
    <col min="7" max="7" width="8.8515625" style="12" customWidth="1"/>
    <col min="8" max="8" width="8.140625" style="12" customWidth="1"/>
    <col min="9" max="9" width="9.28125" style="12" customWidth="1"/>
    <col min="10" max="10" width="9.140625" style="12" customWidth="1"/>
    <col min="11" max="11" width="11.421875" style="12" customWidth="1"/>
  </cols>
  <sheetData>
    <row r="1" spans="2:4" ht="12.75">
      <c r="B1" s="23"/>
      <c r="C1" s="23"/>
      <c r="D1" s="23"/>
    </row>
    <row r="2" spans="1:10" ht="12.75">
      <c r="A2" s="84" t="s">
        <v>4</v>
      </c>
      <c r="B2" s="84"/>
      <c r="C2" s="84"/>
      <c r="D2" s="84"/>
      <c r="E2" s="15">
        <v>1</v>
      </c>
      <c r="F2" s="15">
        <v>1</v>
      </c>
      <c r="G2" s="15">
        <v>1</v>
      </c>
      <c r="H2" s="15">
        <v>1</v>
      </c>
      <c r="I2" s="15">
        <v>1</v>
      </c>
      <c r="J2" s="15">
        <v>1</v>
      </c>
    </row>
    <row r="3" spans="2:4" ht="12.75">
      <c r="B3" s="23"/>
      <c r="C3" s="23"/>
      <c r="D3" s="23"/>
    </row>
    <row r="4" spans="1:11" ht="12.75">
      <c r="A4" s="24" t="s">
        <v>0</v>
      </c>
      <c r="B4" s="3" t="s">
        <v>1</v>
      </c>
      <c r="C4" s="3" t="s">
        <v>11</v>
      </c>
      <c r="D4" s="3" t="s">
        <v>2</v>
      </c>
      <c r="E4" s="11" t="s">
        <v>13</v>
      </c>
      <c r="F4" s="11" t="s">
        <v>14</v>
      </c>
      <c r="G4" s="11" t="s">
        <v>15</v>
      </c>
      <c r="H4" s="11" t="s">
        <v>16</v>
      </c>
      <c r="I4" s="11" t="s">
        <v>17</v>
      </c>
      <c r="J4" s="11" t="s">
        <v>18</v>
      </c>
      <c r="K4" s="11" t="s">
        <v>3</v>
      </c>
    </row>
    <row r="5" spans="1:11" ht="12.75">
      <c r="A5" s="10">
        <v>101</v>
      </c>
      <c r="B5" t="s">
        <v>71</v>
      </c>
      <c r="C5" t="s">
        <v>72</v>
      </c>
      <c r="D5" t="s">
        <v>73</v>
      </c>
      <c r="E5" s="12">
        <v>30.71</v>
      </c>
      <c r="F5" s="12">
        <v>30.46</v>
      </c>
      <c r="G5" s="12">
        <v>30.51</v>
      </c>
      <c r="H5" s="12">
        <v>30.86</v>
      </c>
      <c r="K5" s="12">
        <f>SUM(E5*$E$2+F5*$F$2+G5*$G$2+H5*$H$2+I5*$I$2+$J$2*J5)</f>
        <v>122.54</v>
      </c>
    </row>
    <row r="6" spans="1:11" ht="12.75">
      <c r="A6" s="10">
        <v>102</v>
      </c>
      <c r="B6" s="74" t="s">
        <v>74</v>
      </c>
      <c r="C6" s="75" t="s">
        <v>75</v>
      </c>
      <c r="D6" s="75" t="s">
        <v>73</v>
      </c>
      <c r="E6" s="12">
        <v>30.3</v>
      </c>
      <c r="F6" s="12">
        <v>30.45</v>
      </c>
      <c r="G6" s="12">
        <v>30.01</v>
      </c>
      <c r="H6" s="12">
        <v>30.94</v>
      </c>
      <c r="K6" s="12">
        <f aca="true" t="shared" si="0" ref="K6:K72">SUM(E6*$E$2+F6*$F$2+G6*$G$2+H6*$H$2+I6*$I$2+$J$2*J6)</f>
        <v>121.7</v>
      </c>
    </row>
    <row r="7" spans="1:11" ht="12.75">
      <c r="A7" s="10">
        <v>103</v>
      </c>
      <c r="B7" s="74" t="s">
        <v>76</v>
      </c>
      <c r="C7" s="75" t="s">
        <v>77</v>
      </c>
      <c r="D7" s="75" t="s">
        <v>78</v>
      </c>
      <c r="E7" s="12">
        <v>30.43</v>
      </c>
      <c r="F7" s="12">
        <v>30.47</v>
      </c>
      <c r="G7" s="12">
        <v>30.27</v>
      </c>
      <c r="H7" s="12">
        <v>30.3</v>
      </c>
      <c r="K7" s="12">
        <f t="shared" si="0"/>
        <v>121.47</v>
      </c>
    </row>
    <row r="8" spans="1:11" ht="12.75">
      <c r="A8" s="10">
        <v>104</v>
      </c>
      <c r="B8" t="s">
        <v>79</v>
      </c>
      <c r="C8" t="s">
        <v>80</v>
      </c>
      <c r="D8" t="s">
        <v>73</v>
      </c>
      <c r="E8" s="12">
        <v>30.21</v>
      </c>
      <c r="F8" s="12">
        <v>30.65</v>
      </c>
      <c r="G8" s="12">
        <v>29.93</v>
      </c>
      <c r="H8" s="12">
        <v>30.49</v>
      </c>
      <c r="K8" s="12">
        <f t="shared" si="0"/>
        <v>121.28</v>
      </c>
    </row>
    <row r="9" spans="1:11" ht="12.75">
      <c r="A9" s="10">
        <v>106</v>
      </c>
      <c r="B9" s="76" t="s">
        <v>81</v>
      </c>
      <c r="C9" s="77" t="s">
        <v>82</v>
      </c>
      <c r="D9" s="77" t="s">
        <v>83</v>
      </c>
      <c r="E9" s="12">
        <v>30.6</v>
      </c>
      <c r="F9" s="12">
        <v>30.4</v>
      </c>
      <c r="G9" s="12">
        <v>30.43</v>
      </c>
      <c r="H9" s="12">
        <v>30.71</v>
      </c>
      <c r="K9" s="12">
        <f t="shared" si="0"/>
        <v>122.14</v>
      </c>
    </row>
    <row r="10" spans="1:11" ht="12.75">
      <c r="A10" s="10">
        <v>109</v>
      </c>
      <c r="B10" s="81" t="s">
        <v>76</v>
      </c>
      <c r="C10" s="82" t="s">
        <v>84</v>
      </c>
      <c r="D10" s="82" t="s">
        <v>85</v>
      </c>
      <c r="E10" s="12">
        <v>30.05</v>
      </c>
      <c r="F10" s="12">
        <v>30.52</v>
      </c>
      <c r="G10" s="12">
        <v>30.02</v>
      </c>
      <c r="H10" s="12">
        <v>30.86</v>
      </c>
      <c r="K10" s="12">
        <f t="shared" si="0"/>
        <v>121.45</v>
      </c>
    </row>
    <row r="11" spans="1:11" ht="12.75">
      <c r="A11" s="10">
        <v>111</v>
      </c>
      <c r="B11" s="78" t="s">
        <v>86</v>
      </c>
      <c r="C11" s="79" t="s">
        <v>87</v>
      </c>
      <c r="D11" s="79" t="s">
        <v>73</v>
      </c>
      <c r="E11" s="12">
        <v>30.37</v>
      </c>
      <c r="F11" s="12">
        <v>30.19</v>
      </c>
      <c r="G11" s="12">
        <v>30.26</v>
      </c>
      <c r="H11" s="12">
        <v>30.33</v>
      </c>
      <c r="K11" s="12">
        <f t="shared" si="0"/>
        <v>121.15</v>
      </c>
    </row>
    <row r="12" spans="1:11" ht="12.75">
      <c r="A12" s="10">
        <v>114</v>
      </c>
      <c r="B12" s="78" t="s">
        <v>88</v>
      </c>
      <c r="C12" s="79" t="s">
        <v>89</v>
      </c>
      <c r="D12" s="79" t="s">
        <v>90</v>
      </c>
      <c r="E12" s="12">
        <v>30.75</v>
      </c>
      <c r="F12" s="12">
        <v>30.37</v>
      </c>
      <c r="G12" s="12">
        <v>30.58</v>
      </c>
      <c r="H12" s="12">
        <v>30.67</v>
      </c>
      <c r="K12" s="12">
        <f t="shared" si="0"/>
        <v>122.37</v>
      </c>
    </row>
    <row r="13" spans="1:11" ht="12.75">
      <c r="A13" s="10">
        <v>115</v>
      </c>
      <c r="B13" s="78" t="s">
        <v>91</v>
      </c>
      <c r="C13" s="79" t="s">
        <v>92</v>
      </c>
      <c r="D13" s="79" t="s">
        <v>93</v>
      </c>
      <c r="E13" s="12">
        <v>30.13</v>
      </c>
      <c r="F13" s="12">
        <v>30.49</v>
      </c>
      <c r="G13" s="12">
        <v>30.15</v>
      </c>
      <c r="H13" s="12">
        <v>30.7</v>
      </c>
      <c r="K13" s="12">
        <f t="shared" si="0"/>
        <v>121.47</v>
      </c>
    </row>
    <row r="14" spans="1:11" ht="12.75">
      <c r="A14" s="10">
        <v>121</v>
      </c>
      <c r="B14" s="78" t="s">
        <v>94</v>
      </c>
      <c r="C14" s="79" t="s">
        <v>95</v>
      </c>
      <c r="D14" s="79" t="s">
        <v>96</v>
      </c>
      <c r="E14" s="12">
        <v>30.58</v>
      </c>
      <c r="F14" s="12">
        <v>31.17</v>
      </c>
      <c r="G14" s="12">
        <v>30.41</v>
      </c>
      <c r="H14" s="12">
        <v>30.49</v>
      </c>
      <c r="K14" s="12">
        <f t="shared" si="0"/>
        <v>122.65</v>
      </c>
    </row>
    <row r="15" spans="1:11" ht="12.75">
      <c r="A15" s="10">
        <v>122</v>
      </c>
      <c r="B15" s="78" t="s">
        <v>97</v>
      </c>
      <c r="C15" s="79" t="s">
        <v>98</v>
      </c>
      <c r="D15" s="79" t="s">
        <v>78</v>
      </c>
      <c r="E15" s="12">
        <v>30.16</v>
      </c>
      <c r="F15" s="12">
        <v>31.18</v>
      </c>
      <c r="G15" s="12">
        <v>30.26</v>
      </c>
      <c r="H15" s="12">
        <v>30.66</v>
      </c>
      <c r="K15" s="12">
        <f t="shared" si="0"/>
        <v>122.26</v>
      </c>
    </row>
    <row r="16" spans="1:11" ht="12.75">
      <c r="A16" s="10">
        <v>123</v>
      </c>
      <c r="B16" s="78" t="s">
        <v>99</v>
      </c>
      <c r="C16" s="79" t="s">
        <v>100</v>
      </c>
      <c r="D16" s="79" t="s">
        <v>73</v>
      </c>
      <c r="E16" s="12">
        <v>30.14</v>
      </c>
      <c r="F16" s="12">
        <v>30.59</v>
      </c>
      <c r="G16" s="12">
        <v>30.44</v>
      </c>
      <c r="H16" s="12">
        <v>30.31</v>
      </c>
      <c r="K16" s="12">
        <f t="shared" si="0"/>
        <v>121.48</v>
      </c>
    </row>
    <row r="17" spans="1:11" ht="12.75">
      <c r="A17" s="10">
        <v>127</v>
      </c>
      <c r="B17" s="78" t="s">
        <v>102</v>
      </c>
      <c r="C17" s="79" t="s">
        <v>103</v>
      </c>
      <c r="D17" s="79" t="s">
        <v>73</v>
      </c>
      <c r="E17" s="12">
        <v>30.23</v>
      </c>
      <c r="F17" s="12">
        <v>30.35</v>
      </c>
      <c r="G17" s="12">
        <v>30.54</v>
      </c>
      <c r="H17" s="12">
        <v>30.54</v>
      </c>
      <c r="K17" s="12">
        <f t="shared" si="0"/>
        <v>121.66</v>
      </c>
    </row>
    <row r="18" spans="1:11" ht="12.75">
      <c r="A18" s="10">
        <v>129</v>
      </c>
      <c r="B18" s="78" t="s">
        <v>231</v>
      </c>
      <c r="C18" s="79" t="s">
        <v>232</v>
      </c>
      <c r="D18" s="79" t="s">
        <v>194</v>
      </c>
      <c r="E18" s="12">
        <v>30.26</v>
      </c>
      <c r="F18" s="12">
        <v>31.32</v>
      </c>
      <c r="G18" s="12">
        <v>30.38</v>
      </c>
      <c r="H18" s="12">
        <v>30.75</v>
      </c>
      <c r="K18" s="12">
        <f t="shared" si="0"/>
        <v>122.71</v>
      </c>
    </row>
    <row r="19" spans="1:11" ht="12.75">
      <c r="A19" s="10">
        <v>131</v>
      </c>
      <c r="B19" s="78" t="s">
        <v>104</v>
      </c>
      <c r="C19" s="79" t="s">
        <v>105</v>
      </c>
      <c r="D19" s="79" t="s">
        <v>90</v>
      </c>
      <c r="E19" s="12">
        <v>32.27</v>
      </c>
      <c r="F19" s="12">
        <v>30.65</v>
      </c>
      <c r="G19" s="12">
        <v>30.65</v>
      </c>
      <c r="H19" s="12">
        <v>32.42</v>
      </c>
      <c r="K19" s="12">
        <f t="shared" si="0"/>
        <v>125.99</v>
      </c>
    </row>
    <row r="20" spans="1:11" ht="12.75">
      <c r="A20" s="10">
        <v>132</v>
      </c>
      <c r="B20" s="78" t="s">
        <v>106</v>
      </c>
      <c r="C20" s="79" t="s">
        <v>107</v>
      </c>
      <c r="D20" s="75" t="s">
        <v>108</v>
      </c>
      <c r="E20" s="12">
        <v>30.66</v>
      </c>
      <c r="F20" s="12">
        <v>30.73</v>
      </c>
      <c r="G20" s="12">
        <v>31.06</v>
      </c>
      <c r="H20" s="12">
        <v>31.02</v>
      </c>
      <c r="K20" s="12">
        <f t="shared" si="0"/>
        <v>123.47</v>
      </c>
    </row>
    <row r="21" spans="1:11" ht="12.75">
      <c r="A21" s="10">
        <v>135</v>
      </c>
      <c r="B21" s="78" t="s">
        <v>76</v>
      </c>
      <c r="C21" s="79" t="s">
        <v>112</v>
      </c>
      <c r="D21" s="79" t="s">
        <v>78</v>
      </c>
      <c r="E21" s="12">
        <v>29.88</v>
      </c>
      <c r="F21" s="12">
        <v>30.56</v>
      </c>
      <c r="G21" s="12">
        <v>30.07</v>
      </c>
      <c r="H21" s="12">
        <v>30.52</v>
      </c>
      <c r="K21" s="12">
        <f t="shared" si="0"/>
        <v>121.03</v>
      </c>
    </row>
    <row r="22" spans="1:11" ht="12.75">
      <c r="A22" s="10">
        <v>139</v>
      </c>
      <c r="B22" s="78" t="s">
        <v>109</v>
      </c>
      <c r="C22" s="79" t="s">
        <v>110</v>
      </c>
      <c r="D22" s="79" t="s">
        <v>111</v>
      </c>
      <c r="E22" s="12">
        <v>30.72</v>
      </c>
      <c r="F22" s="12">
        <v>30.21</v>
      </c>
      <c r="G22" s="12">
        <v>30.51</v>
      </c>
      <c r="H22" s="12">
        <v>30.47</v>
      </c>
      <c r="K22" s="12">
        <f t="shared" si="0"/>
        <v>121.91</v>
      </c>
    </row>
    <row r="23" spans="1:11" ht="12.75">
      <c r="A23" s="10">
        <v>140</v>
      </c>
      <c r="B23" s="78" t="s">
        <v>113</v>
      </c>
      <c r="C23" s="79" t="s">
        <v>114</v>
      </c>
      <c r="D23" s="79" t="s">
        <v>85</v>
      </c>
      <c r="E23" s="12">
        <v>30.45</v>
      </c>
      <c r="F23" s="12">
        <v>30.84</v>
      </c>
      <c r="G23" s="12">
        <v>30.58</v>
      </c>
      <c r="H23" s="12">
        <v>30.97</v>
      </c>
      <c r="K23" s="12">
        <f t="shared" si="0"/>
        <v>122.84</v>
      </c>
    </row>
    <row r="24" spans="1:11" ht="12.75">
      <c r="A24" s="10">
        <v>145</v>
      </c>
      <c r="B24" s="74" t="s">
        <v>115</v>
      </c>
      <c r="C24" s="75" t="s">
        <v>116</v>
      </c>
      <c r="D24" s="75" t="s">
        <v>73</v>
      </c>
      <c r="E24" s="12">
        <v>31.3</v>
      </c>
      <c r="F24" s="12">
        <v>30.46</v>
      </c>
      <c r="G24" s="12">
        <v>30.77</v>
      </c>
      <c r="H24" s="12">
        <v>30.94</v>
      </c>
      <c r="K24" s="12">
        <f t="shared" si="0"/>
        <v>123.47</v>
      </c>
    </row>
    <row r="25" spans="1:11" ht="12.75">
      <c r="A25" s="10">
        <v>151</v>
      </c>
      <c r="B25" s="74" t="s">
        <v>117</v>
      </c>
      <c r="C25" s="75" t="s">
        <v>118</v>
      </c>
      <c r="D25" s="75" t="s">
        <v>111</v>
      </c>
      <c r="E25" s="12">
        <v>30.48</v>
      </c>
      <c r="F25" s="12">
        <v>30.87</v>
      </c>
      <c r="G25" s="12">
        <v>30.48</v>
      </c>
      <c r="H25" s="12">
        <v>31.57</v>
      </c>
      <c r="K25" s="12">
        <f t="shared" si="0"/>
        <v>123.4</v>
      </c>
    </row>
    <row r="26" spans="1:11" ht="12.75">
      <c r="A26" s="10">
        <v>153</v>
      </c>
      <c r="B26" s="74" t="s">
        <v>119</v>
      </c>
      <c r="C26" s="75" t="s">
        <v>120</v>
      </c>
      <c r="D26" s="75" t="s">
        <v>73</v>
      </c>
      <c r="E26" s="12">
        <v>30.44</v>
      </c>
      <c r="F26" s="12">
        <v>30.43</v>
      </c>
      <c r="G26" s="12">
        <v>30.64</v>
      </c>
      <c r="H26" s="12">
        <v>30.64</v>
      </c>
      <c r="K26" s="12">
        <f t="shared" si="0"/>
        <v>122.15</v>
      </c>
    </row>
    <row r="27" spans="1:11" ht="12.75">
      <c r="A27" s="10">
        <v>154</v>
      </c>
      <c r="B27" s="74" t="s">
        <v>228</v>
      </c>
      <c r="C27" s="75" t="s">
        <v>229</v>
      </c>
      <c r="D27" s="75" t="s">
        <v>227</v>
      </c>
      <c r="E27" s="12">
        <v>30.46</v>
      </c>
      <c r="F27" s="12">
        <v>30.92</v>
      </c>
      <c r="G27" s="12">
        <v>31.07</v>
      </c>
      <c r="H27" s="12">
        <v>31.49</v>
      </c>
      <c r="K27" s="12">
        <f t="shared" si="0"/>
        <v>123.94</v>
      </c>
    </row>
    <row r="28" spans="1:11" ht="12.75">
      <c r="A28" s="10">
        <v>156</v>
      </c>
      <c r="B28" s="74" t="s">
        <v>226</v>
      </c>
      <c r="C28" s="75" t="s">
        <v>216</v>
      </c>
      <c r="D28" s="75" t="s">
        <v>227</v>
      </c>
      <c r="E28" s="12">
        <v>30.44</v>
      </c>
      <c r="F28" s="12">
        <v>31.07</v>
      </c>
      <c r="G28" s="12">
        <v>30.69</v>
      </c>
      <c r="H28" s="12">
        <v>30.98</v>
      </c>
      <c r="K28" s="12">
        <f t="shared" si="0"/>
        <v>123.18</v>
      </c>
    </row>
    <row r="29" spans="1:11" ht="12.75">
      <c r="A29" s="10">
        <v>159</v>
      </c>
      <c r="B29" s="74" t="s">
        <v>121</v>
      </c>
      <c r="C29" s="75" t="s">
        <v>122</v>
      </c>
      <c r="D29" s="75" t="s">
        <v>90</v>
      </c>
      <c r="E29" s="12">
        <v>31.87</v>
      </c>
      <c r="F29" s="12">
        <v>31.12</v>
      </c>
      <c r="G29" s="12">
        <v>31.61</v>
      </c>
      <c r="H29" s="12">
        <v>32.28</v>
      </c>
      <c r="K29" s="12">
        <f t="shared" si="0"/>
        <v>126.88</v>
      </c>
    </row>
    <row r="30" spans="1:11" ht="12.75">
      <c r="A30" s="10">
        <v>160</v>
      </c>
      <c r="B30" s="74" t="s">
        <v>123</v>
      </c>
      <c r="C30" s="75" t="s">
        <v>124</v>
      </c>
      <c r="D30" s="75" t="s">
        <v>90</v>
      </c>
      <c r="E30" s="12">
        <v>31.23</v>
      </c>
      <c r="F30" s="12">
        <v>31.12</v>
      </c>
      <c r="G30" s="12">
        <v>30.92</v>
      </c>
      <c r="H30" s="12">
        <v>31.51</v>
      </c>
      <c r="K30" s="12">
        <f t="shared" si="0"/>
        <v>124.78</v>
      </c>
    </row>
    <row r="31" spans="1:11" ht="12.75">
      <c r="A31" s="10">
        <v>161</v>
      </c>
      <c r="B31" s="74" t="s">
        <v>125</v>
      </c>
      <c r="C31" s="75" t="s">
        <v>114</v>
      </c>
      <c r="D31" s="75" t="s">
        <v>90</v>
      </c>
      <c r="E31" s="12">
        <v>31.9</v>
      </c>
      <c r="F31" s="12">
        <v>31.01</v>
      </c>
      <c r="G31" s="12">
        <v>31.05</v>
      </c>
      <c r="H31" s="12">
        <v>31.12</v>
      </c>
      <c r="K31" s="12">
        <f t="shared" si="0"/>
        <v>125.08</v>
      </c>
    </row>
    <row r="32" spans="1:11" ht="12.75">
      <c r="A32" s="10">
        <v>162</v>
      </c>
      <c r="B32" s="78" t="s">
        <v>126</v>
      </c>
      <c r="C32" s="79" t="s">
        <v>116</v>
      </c>
      <c r="D32" s="79" t="s">
        <v>90</v>
      </c>
      <c r="E32" s="12">
        <v>30.94</v>
      </c>
      <c r="F32" s="12">
        <v>30.74</v>
      </c>
      <c r="G32" s="12">
        <v>30.56</v>
      </c>
      <c r="H32" s="12">
        <v>31.09</v>
      </c>
      <c r="K32" s="12">
        <f t="shared" si="0"/>
        <v>123.33</v>
      </c>
    </row>
    <row r="33" spans="1:11" ht="12.75">
      <c r="A33" s="10">
        <v>163</v>
      </c>
      <c r="B33" s="78" t="s">
        <v>127</v>
      </c>
      <c r="C33" s="79" t="s">
        <v>128</v>
      </c>
      <c r="D33" s="79" t="s">
        <v>90</v>
      </c>
      <c r="E33" s="12">
        <v>32</v>
      </c>
      <c r="F33" s="12">
        <v>32.23</v>
      </c>
      <c r="G33" s="12">
        <v>31.67</v>
      </c>
      <c r="H33" s="12">
        <v>32.31</v>
      </c>
      <c r="K33" s="12">
        <f t="shared" si="0"/>
        <v>128.21</v>
      </c>
    </row>
    <row r="34" spans="1:11" ht="12.75">
      <c r="A34" s="10">
        <v>301</v>
      </c>
      <c r="B34" s="78" t="s">
        <v>129</v>
      </c>
      <c r="C34" s="79" t="s">
        <v>130</v>
      </c>
      <c r="D34" s="79" t="s">
        <v>85</v>
      </c>
      <c r="E34" s="12">
        <v>29.39</v>
      </c>
      <c r="F34" s="12">
        <v>29.02</v>
      </c>
      <c r="G34" s="12">
        <v>29.46</v>
      </c>
      <c r="H34" s="12">
        <v>29.24</v>
      </c>
      <c r="K34" s="12">
        <f t="shared" si="0"/>
        <v>117.11</v>
      </c>
    </row>
    <row r="35" spans="1:11" ht="12.75">
      <c r="A35" s="10">
        <v>302</v>
      </c>
      <c r="B35" s="78" t="s">
        <v>76</v>
      </c>
      <c r="C35" s="79" t="s">
        <v>131</v>
      </c>
      <c r="D35" s="79" t="s">
        <v>78</v>
      </c>
      <c r="E35" s="12">
        <v>28.97</v>
      </c>
      <c r="F35" s="12">
        <v>29.41</v>
      </c>
      <c r="G35" s="12">
        <v>29</v>
      </c>
      <c r="H35" s="12">
        <v>29.5</v>
      </c>
      <c r="K35" s="12">
        <f t="shared" si="0"/>
        <v>116.88</v>
      </c>
    </row>
    <row r="36" spans="1:11" ht="12.75">
      <c r="A36" s="10">
        <v>303</v>
      </c>
      <c r="B36" s="78" t="s">
        <v>129</v>
      </c>
      <c r="C36" s="79" t="s">
        <v>132</v>
      </c>
      <c r="D36" s="79" t="s">
        <v>78</v>
      </c>
      <c r="E36" s="12">
        <v>29.48</v>
      </c>
      <c r="F36" s="12">
        <v>29.16</v>
      </c>
      <c r="G36" s="12">
        <v>29.56</v>
      </c>
      <c r="H36" s="12">
        <v>29.18</v>
      </c>
      <c r="K36" s="12">
        <f t="shared" si="0"/>
        <v>117.38</v>
      </c>
    </row>
    <row r="37" spans="1:11" ht="12.75">
      <c r="A37" s="10">
        <v>304</v>
      </c>
      <c r="B37" s="78" t="s">
        <v>133</v>
      </c>
      <c r="C37" s="79" t="s">
        <v>134</v>
      </c>
      <c r="D37" s="79" t="s">
        <v>83</v>
      </c>
      <c r="E37" s="12">
        <v>29.24</v>
      </c>
      <c r="F37" s="12">
        <v>29.36</v>
      </c>
      <c r="G37" s="12">
        <v>29.38</v>
      </c>
      <c r="H37" s="12">
        <v>29.6</v>
      </c>
      <c r="K37" s="12">
        <f t="shared" si="0"/>
        <v>117.58</v>
      </c>
    </row>
    <row r="38" spans="1:11" ht="12.75">
      <c r="A38" s="10">
        <v>305</v>
      </c>
      <c r="B38" s="78" t="s">
        <v>135</v>
      </c>
      <c r="C38" s="79" t="s">
        <v>136</v>
      </c>
      <c r="D38" s="79" t="s">
        <v>83</v>
      </c>
      <c r="E38" s="12">
        <v>29.52</v>
      </c>
      <c r="F38" s="12">
        <v>29.27</v>
      </c>
      <c r="G38" s="12">
        <v>29.54</v>
      </c>
      <c r="H38" s="12">
        <v>29.22</v>
      </c>
      <c r="K38" s="12">
        <f t="shared" si="0"/>
        <v>117.55</v>
      </c>
    </row>
    <row r="39" spans="1:11" ht="12.75">
      <c r="A39" s="10">
        <v>306</v>
      </c>
      <c r="B39" s="78" t="s">
        <v>137</v>
      </c>
      <c r="C39" s="79" t="s">
        <v>138</v>
      </c>
      <c r="D39" s="79" t="s">
        <v>83</v>
      </c>
      <c r="E39" s="12">
        <v>29.29</v>
      </c>
      <c r="F39" s="12">
        <v>29.63</v>
      </c>
      <c r="G39" s="12">
        <v>29.4</v>
      </c>
      <c r="H39" s="12">
        <v>29.57</v>
      </c>
      <c r="K39" s="12">
        <f t="shared" si="0"/>
        <v>117.89</v>
      </c>
    </row>
    <row r="40" spans="1:11" ht="12.75">
      <c r="A40" s="10">
        <v>309</v>
      </c>
      <c r="B40" s="78" t="s">
        <v>139</v>
      </c>
      <c r="C40" s="79" t="s">
        <v>101</v>
      </c>
      <c r="D40" s="79" t="s">
        <v>93</v>
      </c>
      <c r="E40" s="12">
        <v>29.5</v>
      </c>
      <c r="F40" s="12">
        <v>29.11</v>
      </c>
      <c r="G40" s="12">
        <v>29.62</v>
      </c>
      <c r="H40" s="12">
        <v>29.18</v>
      </c>
      <c r="K40" s="12">
        <f t="shared" si="0"/>
        <v>117.41</v>
      </c>
    </row>
    <row r="41" spans="1:11" ht="12.75">
      <c r="A41" s="10">
        <v>310</v>
      </c>
      <c r="B41" s="78" t="s">
        <v>140</v>
      </c>
      <c r="C41" s="79" t="s">
        <v>141</v>
      </c>
      <c r="D41" s="79" t="s">
        <v>108</v>
      </c>
      <c r="E41" s="12">
        <v>29.1</v>
      </c>
      <c r="F41" s="12">
        <v>29.46</v>
      </c>
      <c r="G41" s="12">
        <v>29.2</v>
      </c>
      <c r="H41" s="12">
        <v>29.43</v>
      </c>
      <c r="K41" s="12">
        <f t="shared" si="0"/>
        <v>117.19</v>
      </c>
    </row>
    <row r="42" spans="1:11" ht="12.75">
      <c r="A42" s="10">
        <v>312</v>
      </c>
      <c r="B42" s="74" t="s">
        <v>142</v>
      </c>
      <c r="C42" s="75" t="s">
        <v>100</v>
      </c>
      <c r="D42" s="75" t="s">
        <v>108</v>
      </c>
      <c r="E42" s="12">
        <v>29.25</v>
      </c>
      <c r="F42" s="12">
        <v>29.24</v>
      </c>
      <c r="G42" s="12">
        <v>29.31</v>
      </c>
      <c r="H42" s="12">
        <v>29.13</v>
      </c>
      <c r="K42" s="12">
        <f t="shared" si="0"/>
        <v>116.93</v>
      </c>
    </row>
    <row r="43" spans="1:11" ht="12.75">
      <c r="A43" s="10">
        <v>313</v>
      </c>
      <c r="B43" s="78" t="s">
        <v>143</v>
      </c>
      <c r="C43" s="79" t="s">
        <v>144</v>
      </c>
      <c r="D43" s="79" t="s">
        <v>73</v>
      </c>
      <c r="E43" s="12">
        <v>29.27</v>
      </c>
      <c r="F43" s="12">
        <v>29.8</v>
      </c>
      <c r="G43" s="12">
        <v>29.48</v>
      </c>
      <c r="H43" s="12">
        <v>29.57</v>
      </c>
      <c r="K43" s="12">
        <f t="shared" si="0"/>
        <v>118.12</v>
      </c>
    </row>
    <row r="44" spans="1:11" ht="12.75">
      <c r="A44" s="10">
        <v>315</v>
      </c>
      <c r="B44" s="78" t="s">
        <v>145</v>
      </c>
      <c r="C44" s="79" t="s">
        <v>146</v>
      </c>
      <c r="D44" s="79" t="s">
        <v>73</v>
      </c>
      <c r="E44" s="12">
        <v>29.38</v>
      </c>
      <c r="F44" s="12">
        <v>29.23</v>
      </c>
      <c r="G44" s="12">
        <v>29.55</v>
      </c>
      <c r="H44" s="12">
        <v>29.29</v>
      </c>
      <c r="K44" s="12">
        <f t="shared" si="0"/>
        <v>117.45</v>
      </c>
    </row>
    <row r="45" spans="1:11" ht="12.75">
      <c r="A45" s="10">
        <v>317</v>
      </c>
      <c r="B45" s="76" t="s">
        <v>147</v>
      </c>
      <c r="C45" s="75" t="s">
        <v>130</v>
      </c>
      <c r="D45" s="75" t="s">
        <v>78</v>
      </c>
      <c r="E45" s="12">
        <v>29.07</v>
      </c>
      <c r="F45" s="12">
        <v>29.39</v>
      </c>
      <c r="G45" s="12">
        <v>29.21</v>
      </c>
      <c r="H45" s="12">
        <v>29.44</v>
      </c>
      <c r="K45" s="12">
        <f t="shared" si="0"/>
        <v>117.11</v>
      </c>
    </row>
    <row r="46" spans="1:11" ht="12.75">
      <c r="A46" s="10">
        <v>318</v>
      </c>
      <c r="B46" s="78" t="s">
        <v>143</v>
      </c>
      <c r="C46" s="79" t="s">
        <v>148</v>
      </c>
      <c r="D46" s="79" t="s">
        <v>73</v>
      </c>
      <c r="E46" s="12">
        <v>29.4</v>
      </c>
      <c r="F46" s="12">
        <v>29.2</v>
      </c>
      <c r="G46" s="12">
        <v>29.58</v>
      </c>
      <c r="H46" s="12">
        <v>29.26</v>
      </c>
      <c r="K46" s="12">
        <f t="shared" si="0"/>
        <v>117.44</v>
      </c>
    </row>
    <row r="47" spans="1:11" ht="12.75">
      <c r="A47" s="10">
        <v>319</v>
      </c>
      <c r="B47" s="78" t="s">
        <v>139</v>
      </c>
      <c r="C47" s="79" t="s">
        <v>149</v>
      </c>
      <c r="D47" s="79" t="s">
        <v>93</v>
      </c>
      <c r="E47" s="12">
        <v>29.06</v>
      </c>
      <c r="F47" s="12">
        <v>29.56</v>
      </c>
      <c r="G47" s="12">
        <v>29.36</v>
      </c>
      <c r="H47" s="12">
        <v>29.58</v>
      </c>
      <c r="K47" s="12">
        <f t="shared" si="0"/>
        <v>117.56</v>
      </c>
    </row>
    <row r="48" spans="1:11" ht="12.75">
      <c r="A48" s="10">
        <v>322</v>
      </c>
      <c r="B48" s="78" t="s">
        <v>150</v>
      </c>
      <c r="C48" s="79" t="s">
        <v>151</v>
      </c>
      <c r="D48" s="79" t="s">
        <v>85</v>
      </c>
      <c r="E48" s="12">
        <v>29.37</v>
      </c>
      <c r="F48" s="12">
        <v>29.36</v>
      </c>
      <c r="G48" s="12">
        <v>29.61</v>
      </c>
      <c r="H48" s="12">
        <v>29.36</v>
      </c>
      <c r="K48" s="12">
        <f t="shared" si="0"/>
        <v>117.7</v>
      </c>
    </row>
    <row r="49" spans="1:11" ht="12.75">
      <c r="A49" s="10">
        <v>323</v>
      </c>
      <c r="B49" s="78" t="s">
        <v>152</v>
      </c>
      <c r="C49" s="79" t="s">
        <v>153</v>
      </c>
      <c r="D49" s="79" t="s">
        <v>83</v>
      </c>
      <c r="E49" s="12">
        <v>29.08</v>
      </c>
      <c r="F49" s="12">
        <v>29.51</v>
      </c>
      <c r="G49" s="12">
        <v>29.08</v>
      </c>
      <c r="H49" s="12">
        <v>29.42</v>
      </c>
      <c r="K49" s="12">
        <f t="shared" si="0"/>
        <v>117.09</v>
      </c>
    </row>
    <row r="50" spans="1:11" ht="12.75">
      <c r="A50" s="10">
        <v>324</v>
      </c>
      <c r="B50" s="78" t="s">
        <v>79</v>
      </c>
      <c r="C50" s="79" t="s">
        <v>154</v>
      </c>
      <c r="D50" s="79" t="s">
        <v>73</v>
      </c>
      <c r="E50" s="12">
        <v>29.47</v>
      </c>
      <c r="F50" s="12">
        <v>29.18</v>
      </c>
      <c r="G50" s="12">
        <v>29.39</v>
      </c>
      <c r="H50" s="12">
        <v>29.29</v>
      </c>
      <c r="K50" s="12">
        <f t="shared" si="0"/>
        <v>117.33</v>
      </c>
    </row>
    <row r="51" spans="1:11" ht="12.75">
      <c r="A51" s="10">
        <v>325</v>
      </c>
      <c r="B51" s="78" t="s">
        <v>155</v>
      </c>
      <c r="C51" s="79" t="s">
        <v>156</v>
      </c>
      <c r="D51" s="79" t="s">
        <v>108</v>
      </c>
      <c r="E51" s="12">
        <v>29.16</v>
      </c>
      <c r="F51" s="12">
        <v>29.65</v>
      </c>
      <c r="G51" s="12">
        <v>29.32</v>
      </c>
      <c r="H51" s="12">
        <v>29.59</v>
      </c>
      <c r="K51" s="12">
        <f t="shared" si="0"/>
        <v>117.72</v>
      </c>
    </row>
    <row r="52" spans="1:11" ht="12.75">
      <c r="A52" s="10">
        <v>326</v>
      </c>
      <c r="B52" s="78" t="s">
        <v>150</v>
      </c>
      <c r="C52" s="79" t="s">
        <v>157</v>
      </c>
      <c r="D52" s="79" t="s">
        <v>85</v>
      </c>
      <c r="E52" s="12">
        <v>29.47</v>
      </c>
      <c r="F52" s="12">
        <v>29.32</v>
      </c>
      <c r="G52" s="12">
        <v>29.54</v>
      </c>
      <c r="H52" s="12">
        <v>29.37</v>
      </c>
      <c r="K52" s="12">
        <f t="shared" si="0"/>
        <v>117.7</v>
      </c>
    </row>
    <row r="53" spans="1:11" ht="12.75">
      <c r="A53" s="10">
        <v>327</v>
      </c>
      <c r="B53" s="78" t="s">
        <v>158</v>
      </c>
      <c r="C53" s="79" t="s">
        <v>159</v>
      </c>
      <c r="D53" s="79" t="s">
        <v>78</v>
      </c>
      <c r="E53" s="12">
        <v>29.2</v>
      </c>
      <c r="F53" s="12">
        <v>29.38</v>
      </c>
      <c r="G53" s="12">
        <v>29.34</v>
      </c>
      <c r="H53" s="12">
        <v>29.47</v>
      </c>
      <c r="K53" s="12">
        <f t="shared" si="0"/>
        <v>117.39</v>
      </c>
    </row>
    <row r="54" spans="1:11" ht="12.75">
      <c r="A54" s="10">
        <v>328</v>
      </c>
      <c r="B54" s="78" t="s">
        <v>160</v>
      </c>
      <c r="C54" s="79" t="s">
        <v>161</v>
      </c>
      <c r="D54" s="79" t="s">
        <v>162</v>
      </c>
      <c r="E54" s="12">
        <v>29.55</v>
      </c>
      <c r="F54" s="12">
        <v>29.21</v>
      </c>
      <c r="G54" s="12">
        <v>29.65</v>
      </c>
      <c r="H54" s="12">
        <v>29.3</v>
      </c>
      <c r="K54" s="12">
        <f t="shared" si="0"/>
        <v>117.71</v>
      </c>
    </row>
    <row r="55" spans="1:11" ht="12.75">
      <c r="A55" s="10">
        <v>330</v>
      </c>
      <c r="B55" s="78" t="s">
        <v>163</v>
      </c>
      <c r="C55" s="79" t="s">
        <v>164</v>
      </c>
      <c r="D55" s="79" t="s">
        <v>83</v>
      </c>
      <c r="E55" s="12">
        <v>29.14</v>
      </c>
      <c r="F55" s="12">
        <v>29.41</v>
      </c>
      <c r="G55" s="12">
        <v>29.35</v>
      </c>
      <c r="H55" s="12">
        <v>29.37</v>
      </c>
      <c r="K55" s="12">
        <f t="shared" si="0"/>
        <v>117.27</v>
      </c>
    </row>
    <row r="56" spans="1:11" ht="12.75">
      <c r="A56" s="10">
        <v>332</v>
      </c>
      <c r="B56" s="78" t="s">
        <v>165</v>
      </c>
      <c r="C56" s="79" t="s">
        <v>166</v>
      </c>
      <c r="D56" s="79" t="s">
        <v>96</v>
      </c>
      <c r="E56" s="12">
        <v>29.67</v>
      </c>
      <c r="F56" s="12">
        <v>29.16</v>
      </c>
      <c r="G56" s="12">
        <v>29.61</v>
      </c>
      <c r="H56" s="12">
        <v>29.12</v>
      </c>
      <c r="K56" s="12">
        <f t="shared" si="0"/>
        <v>117.56</v>
      </c>
    </row>
    <row r="57" spans="1:11" ht="12.75">
      <c r="A57" s="10">
        <v>333</v>
      </c>
      <c r="B57" s="78" t="s">
        <v>167</v>
      </c>
      <c r="C57" s="79" t="s">
        <v>166</v>
      </c>
      <c r="D57" s="79" t="s">
        <v>168</v>
      </c>
      <c r="E57" s="12">
        <v>29.13</v>
      </c>
      <c r="F57" s="12">
        <v>29.36</v>
      </c>
      <c r="G57" s="12">
        <v>29.37</v>
      </c>
      <c r="H57" s="12">
        <v>29.46</v>
      </c>
      <c r="K57" s="12">
        <f t="shared" si="0"/>
        <v>117.32</v>
      </c>
    </row>
    <row r="58" spans="1:11" ht="12.75">
      <c r="A58" s="10">
        <v>334</v>
      </c>
      <c r="B58" s="78" t="s">
        <v>169</v>
      </c>
      <c r="C58" s="79" t="s">
        <v>170</v>
      </c>
      <c r="D58" s="79" t="s">
        <v>96</v>
      </c>
      <c r="E58" s="12">
        <v>29.46</v>
      </c>
      <c r="F58" s="12">
        <v>29.26</v>
      </c>
      <c r="G58" s="12">
        <v>29.8</v>
      </c>
      <c r="H58" s="12">
        <v>29.48</v>
      </c>
      <c r="K58" s="12">
        <f t="shared" si="0"/>
        <v>118</v>
      </c>
    </row>
    <row r="59" spans="1:11" ht="12.75">
      <c r="A59" s="10">
        <v>335</v>
      </c>
      <c r="B59" s="78" t="s">
        <v>163</v>
      </c>
      <c r="C59" s="79" t="s">
        <v>95</v>
      </c>
      <c r="D59" s="79" t="s">
        <v>83</v>
      </c>
      <c r="E59" s="12">
        <v>29.3</v>
      </c>
      <c r="F59" s="12">
        <v>29.39</v>
      </c>
      <c r="G59" s="12">
        <v>29.33</v>
      </c>
      <c r="H59" s="12">
        <v>29.54</v>
      </c>
      <c r="K59" s="12">
        <f t="shared" si="0"/>
        <v>117.56</v>
      </c>
    </row>
    <row r="60" spans="1:11" ht="12.75">
      <c r="A60" s="10">
        <v>336</v>
      </c>
      <c r="B60" s="78" t="s">
        <v>99</v>
      </c>
      <c r="C60" s="79" t="s">
        <v>171</v>
      </c>
      <c r="D60" s="79" t="s">
        <v>73</v>
      </c>
      <c r="E60" s="12">
        <v>29.55</v>
      </c>
      <c r="F60" s="12">
        <v>29.33</v>
      </c>
      <c r="G60" s="12">
        <v>29.79</v>
      </c>
      <c r="H60" s="12">
        <v>29.47</v>
      </c>
      <c r="K60" s="12">
        <f t="shared" si="0"/>
        <v>118.14</v>
      </c>
    </row>
    <row r="61" spans="1:11" ht="12.75">
      <c r="A61" s="10">
        <v>337</v>
      </c>
      <c r="B61" s="78" t="s">
        <v>158</v>
      </c>
      <c r="C61" s="79" t="s">
        <v>172</v>
      </c>
      <c r="D61" s="79" t="s">
        <v>78</v>
      </c>
      <c r="E61" s="12">
        <v>29.28</v>
      </c>
      <c r="F61" s="12">
        <v>29.57</v>
      </c>
      <c r="G61" s="12">
        <v>29.3</v>
      </c>
      <c r="H61" s="12">
        <v>29.75</v>
      </c>
      <c r="K61" s="12">
        <f t="shared" si="0"/>
        <v>117.9</v>
      </c>
    </row>
    <row r="62" spans="1:11" ht="12.75">
      <c r="A62" s="10">
        <v>339</v>
      </c>
      <c r="B62" s="78" t="s">
        <v>173</v>
      </c>
      <c r="C62" s="79" t="s">
        <v>174</v>
      </c>
      <c r="D62" s="79" t="s">
        <v>175</v>
      </c>
      <c r="E62" s="12">
        <v>29.44</v>
      </c>
      <c r="F62" s="12">
        <v>29.39</v>
      </c>
      <c r="G62" s="12">
        <v>29.52</v>
      </c>
      <c r="H62" s="12">
        <v>29.64</v>
      </c>
      <c r="K62" s="12">
        <f t="shared" si="0"/>
        <v>117.99</v>
      </c>
    </row>
    <row r="63" spans="1:11" ht="12.75">
      <c r="A63" s="10">
        <v>340</v>
      </c>
      <c r="B63" s="78" t="s">
        <v>176</v>
      </c>
      <c r="C63" s="79" t="s">
        <v>177</v>
      </c>
      <c r="D63" s="79" t="s">
        <v>96</v>
      </c>
      <c r="E63" s="12">
        <v>29.05</v>
      </c>
      <c r="F63" s="12">
        <v>29.54</v>
      </c>
      <c r="G63" s="12">
        <v>29.27</v>
      </c>
      <c r="H63" s="12">
        <v>29.62</v>
      </c>
      <c r="K63" s="12">
        <f t="shared" si="0"/>
        <v>117.48</v>
      </c>
    </row>
    <row r="64" spans="1:11" ht="12.75">
      <c r="A64" s="10">
        <v>341</v>
      </c>
      <c r="B64" s="78" t="s">
        <v>230</v>
      </c>
      <c r="C64" s="79" t="s">
        <v>216</v>
      </c>
      <c r="D64" s="79" t="s">
        <v>162</v>
      </c>
      <c r="E64" s="12">
        <v>29.47</v>
      </c>
      <c r="F64" s="12">
        <v>29.42</v>
      </c>
      <c r="G64" s="12">
        <v>29.68</v>
      </c>
      <c r="H64" s="12">
        <v>29.41</v>
      </c>
      <c r="K64" s="12">
        <f t="shared" si="0"/>
        <v>117.98</v>
      </c>
    </row>
    <row r="65" spans="1:11" ht="12.75">
      <c r="A65" s="10">
        <v>342</v>
      </c>
      <c r="B65" s="78" t="s">
        <v>88</v>
      </c>
      <c r="C65" s="79" t="s">
        <v>178</v>
      </c>
      <c r="D65" s="79" t="s">
        <v>90</v>
      </c>
      <c r="E65" s="12">
        <v>29.83</v>
      </c>
      <c r="F65" s="12">
        <v>29.55</v>
      </c>
      <c r="G65" s="12">
        <v>29.86</v>
      </c>
      <c r="H65" s="12">
        <v>29.58</v>
      </c>
      <c r="K65" s="12">
        <f t="shared" si="0"/>
        <v>118.82</v>
      </c>
    </row>
    <row r="66" spans="1:11" ht="12.75">
      <c r="A66" s="10">
        <v>345</v>
      </c>
      <c r="B66" s="78" t="s">
        <v>179</v>
      </c>
      <c r="C66" s="79" t="s">
        <v>180</v>
      </c>
      <c r="D66" s="79" t="s">
        <v>96</v>
      </c>
      <c r="E66" s="12">
        <v>29.2</v>
      </c>
      <c r="F66" s="12">
        <v>29.76</v>
      </c>
      <c r="G66" s="12">
        <v>29.24</v>
      </c>
      <c r="H66" s="12">
        <v>29.74</v>
      </c>
      <c r="K66" s="12">
        <f t="shared" si="0"/>
        <v>117.94</v>
      </c>
    </row>
    <row r="67" spans="1:11" ht="12.75">
      <c r="A67" s="10">
        <v>346</v>
      </c>
      <c r="B67" s="74" t="s">
        <v>76</v>
      </c>
      <c r="C67" s="75" t="s">
        <v>181</v>
      </c>
      <c r="D67" s="75" t="s">
        <v>85</v>
      </c>
      <c r="E67" s="12">
        <v>29.24</v>
      </c>
      <c r="F67" s="12">
        <v>28.91</v>
      </c>
      <c r="G67" s="12">
        <v>29.13</v>
      </c>
      <c r="H67" s="12">
        <v>29.09</v>
      </c>
      <c r="K67" s="12">
        <f t="shared" si="0"/>
        <v>116.37</v>
      </c>
    </row>
    <row r="68" spans="1:11" ht="12.75">
      <c r="A68" s="10">
        <v>347</v>
      </c>
      <c r="B68" s="78" t="s">
        <v>182</v>
      </c>
      <c r="C68" s="79" t="s">
        <v>183</v>
      </c>
      <c r="D68" s="79" t="s">
        <v>78</v>
      </c>
      <c r="E68" s="12">
        <v>29.28</v>
      </c>
      <c r="F68" s="12">
        <v>29.49</v>
      </c>
      <c r="G68" s="12">
        <v>29.22</v>
      </c>
      <c r="H68" s="12">
        <v>29.76</v>
      </c>
      <c r="K68" s="12">
        <f t="shared" si="0"/>
        <v>117.75</v>
      </c>
    </row>
    <row r="69" spans="1:11" ht="12.75">
      <c r="A69" s="10">
        <v>348</v>
      </c>
      <c r="B69" s="78" t="s">
        <v>104</v>
      </c>
      <c r="C69" s="79" t="s">
        <v>184</v>
      </c>
      <c r="D69" s="79" t="s">
        <v>90</v>
      </c>
      <c r="E69" s="12">
        <v>29.32</v>
      </c>
      <c r="F69" s="12">
        <v>29.63</v>
      </c>
      <c r="G69" s="12">
        <v>29.33</v>
      </c>
      <c r="H69" s="12">
        <v>29.76</v>
      </c>
      <c r="K69" s="12">
        <f t="shared" si="0"/>
        <v>118.04</v>
      </c>
    </row>
    <row r="70" spans="1:11" ht="12.75">
      <c r="A70" s="10">
        <v>350</v>
      </c>
      <c r="B70" s="78" t="s">
        <v>185</v>
      </c>
      <c r="C70" s="79" t="s">
        <v>186</v>
      </c>
      <c r="D70" s="79" t="s">
        <v>96</v>
      </c>
      <c r="E70" s="12">
        <v>29.93</v>
      </c>
      <c r="F70" s="12">
        <v>29.74</v>
      </c>
      <c r="G70" s="12">
        <v>29.92</v>
      </c>
      <c r="H70" s="12">
        <v>29.95</v>
      </c>
      <c r="K70" s="12">
        <f t="shared" si="0"/>
        <v>119.54</v>
      </c>
    </row>
    <row r="71" spans="1:11" ht="12.75">
      <c r="A71" s="10">
        <v>351</v>
      </c>
      <c r="B71" s="74" t="s">
        <v>81</v>
      </c>
      <c r="C71" s="75" t="s">
        <v>148</v>
      </c>
      <c r="D71" s="75" t="s">
        <v>83</v>
      </c>
      <c r="E71" s="12">
        <v>29.2</v>
      </c>
      <c r="F71" s="12">
        <v>29.62</v>
      </c>
      <c r="G71" s="12">
        <v>29.29</v>
      </c>
      <c r="H71" s="12">
        <v>29.64</v>
      </c>
      <c r="K71" s="12">
        <f t="shared" si="0"/>
        <v>117.75</v>
      </c>
    </row>
    <row r="72" spans="1:11" ht="12.75">
      <c r="A72" s="10">
        <v>352</v>
      </c>
      <c r="B72" s="74" t="s">
        <v>106</v>
      </c>
      <c r="C72" s="75" t="s">
        <v>198</v>
      </c>
      <c r="D72" s="75" t="s">
        <v>108</v>
      </c>
      <c r="E72" s="12">
        <v>29.55</v>
      </c>
      <c r="F72" s="12">
        <v>29.76</v>
      </c>
      <c r="G72" s="12">
        <v>29.88</v>
      </c>
      <c r="H72" s="12">
        <v>29.45</v>
      </c>
      <c r="K72" s="12">
        <f t="shared" si="0"/>
        <v>118.64</v>
      </c>
    </row>
    <row r="73" spans="1:11" ht="12.75">
      <c r="A73" s="10">
        <v>353</v>
      </c>
      <c r="B73" s="74" t="s">
        <v>230</v>
      </c>
      <c r="C73" s="75" t="s">
        <v>141</v>
      </c>
      <c r="D73" s="75" t="s">
        <v>162</v>
      </c>
      <c r="E73" s="12">
        <v>29.29</v>
      </c>
      <c r="F73" s="12">
        <v>29.47</v>
      </c>
      <c r="G73" s="12">
        <v>29.48</v>
      </c>
      <c r="H73" s="12">
        <v>29.51</v>
      </c>
      <c r="K73" s="12">
        <f aca="true" t="shared" si="1" ref="K73:K80">SUM(E73*$E$2+F73*$F$2+G73*$G$2+H73*$H$2+I73*$I$2+$J$2*J73)</f>
        <v>117.75</v>
      </c>
    </row>
    <row r="74" spans="1:11" ht="12.75">
      <c r="A74" s="10">
        <v>354</v>
      </c>
      <c r="B74" s="78" t="s">
        <v>187</v>
      </c>
      <c r="C74" s="79" t="s">
        <v>188</v>
      </c>
      <c r="D74" s="79" t="s">
        <v>96</v>
      </c>
      <c r="E74" s="12">
        <v>29.22</v>
      </c>
      <c r="F74" s="12">
        <v>29.72</v>
      </c>
      <c r="G74" s="12">
        <v>29.37</v>
      </c>
      <c r="H74" s="12">
        <v>29.71</v>
      </c>
      <c r="K74" s="12">
        <f t="shared" si="1"/>
        <v>118.02</v>
      </c>
    </row>
    <row r="75" spans="1:11" ht="12.75">
      <c r="A75" s="10">
        <v>355</v>
      </c>
      <c r="B75" s="78" t="s">
        <v>97</v>
      </c>
      <c r="C75" s="79" t="s">
        <v>189</v>
      </c>
      <c r="D75" s="79" t="s">
        <v>78</v>
      </c>
      <c r="E75" s="12">
        <v>29.29</v>
      </c>
      <c r="F75" s="12">
        <v>29.34</v>
      </c>
      <c r="G75" s="12">
        <v>29.54</v>
      </c>
      <c r="H75" s="12">
        <v>29.33</v>
      </c>
      <c r="K75" s="12">
        <f t="shared" si="1"/>
        <v>117.5</v>
      </c>
    </row>
    <row r="76" spans="1:11" ht="12.75">
      <c r="A76" s="10">
        <v>357</v>
      </c>
      <c r="B76" s="78" t="s">
        <v>190</v>
      </c>
      <c r="C76" s="79" t="s">
        <v>191</v>
      </c>
      <c r="D76" s="79" t="s">
        <v>96</v>
      </c>
      <c r="E76" s="12">
        <v>29.33</v>
      </c>
      <c r="F76" s="12">
        <v>29.93</v>
      </c>
      <c r="G76" s="12">
        <v>29.49</v>
      </c>
      <c r="H76" s="12">
        <v>29.82</v>
      </c>
      <c r="K76" s="12">
        <f t="shared" si="1"/>
        <v>118.57</v>
      </c>
    </row>
    <row r="77" spans="1:11" ht="12.75">
      <c r="A77" s="10">
        <v>360</v>
      </c>
      <c r="B77" s="74" t="s">
        <v>192</v>
      </c>
      <c r="C77" s="75" t="s">
        <v>193</v>
      </c>
      <c r="D77" s="75" t="s">
        <v>194</v>
      </c>
      <c r="E77" s="12">
        <v>29.62</v>
      </c>
      <c r="F77" s="12">
        <v>29.71</v>
      </c>
      <c r="G77" s="12">
        <v>29.91</v>
      </c>
      <c r="H77" s="12">
        <v>29.65</v>
      </c>
      <c r="K77" s="12">
        <f t="shared" si="1"/>
        <v>118.89</v>
      </c>
    </row>
    <row r="78" spans="1:11" ht="12.75">
      <c r="A78" s="10">
        <v>362</v>
      </c>
      <c r="B78" s="78" t="s">
        <v>195</v>
      </c>
      <c r="C78" s="79" t="s">
        <v>196</v>
      </c>
      <c r="D78" s="79" t="s">
        <v>96</v>
      </c>
      <c r="E78" s="12">
        <v>29.25</v>
      </c>
      <c r="F78" s="12">
        <v>29.76</v>
      </c>
      <c r="G78" s="12">
        <v>29.61</v>
      </c>
      <c r="H78" s="12">
        <v>29.54</v>
      </c>
      <c r="K78" s="12">
        <f t="shared" si="1"/>
        <v>118.16</v>
      </c>
    </row>
    <row r="79" spans="1:11" ht="12.75">
      <c r="A79" s="10">
        <v>363</v>
      </c>
      <c r="B79" s="78" t="s">
        <v>197</v>
      </c>
      <c r="C79" s="79" t="s">
        <v>72</v>
      </c>
      <c r="D79" s="79" t="s">
        <v>175</v>
      </c>
      <c r="E79" s="12">
        <v>29.61</v>
      </c>
      <c r="F79" s="12">
        <v>29.4</v>
      </c>
      <c r="G79" s="12">
        <v>29.62</v>
      </c>
      <c r="H79" s="12">
        <v>29.08</v>
      </c>
      <c r="K79" s="12">
        <f t="shared" si="1"/>
        <v>117.71</v>
      </c>
    </row>
    <row r="80" spans="1:11" ht="12.75">
      <c r="A80" s="10">
        <v>367</v>
      </c>
      <c r="B80" s="78" t="s">
        <v>199</v>
      </c>
      <c r="C80" s="79" t="s">
        <v>200</v>
      </c>
      <c r="D80" s="79" t="s">
        <v>108</v>
      </c>
      <c r="E80" s="12">
        <v>29.3</v>
      </c>
      <c r="F80" s="12">
        <v>29.65</v>
      </c>
      <c r="G80" s="12">
        <v>29.42</v>
      </c>
      <c r="H80" s="12">
        <v>29.65</v>
      </c>
      <c r="K80" s="12">
        <f t="shared" si="1"/>
        <v>118.02</v>
      </c>
    </row>
    <row r="81" spans="1:11" ht="12.75">
      <c r="A81" s="10">
        <v>375</v>
      </c>
      <c r="B81" s="78" t="s">
        <v>119</v>
      </c>
      <c r="C81" s="79" t="s">
        <v>201</v>
      </c>
      <c r="D81" s="79" t="s">
        <v>73</v>
      </c>
      <c r="E81" s="12">
        <v>29.34</v>
      </c>
      <c r="F81" s="12">
        <v>29.69</v>
      </c>
      <c r="G81" s="12">
        <v>29.71</v>
      </c>
      <c r="H81" s="12">
        <v>29.74</v>
      </c>
      <c r="K81" s="12">
        <f aca="true" t="shared" si="2" ref="K81:K135">SUM(E81*$E$2+F81*$F$2+G81*$G$2+H81*$H$2+I81*$I$2+$J$2*J81)</f>
        <v>118.48</v>
      </c>
    </row>
    <row r="82" spans="1:11" ht="12.75">
      <c r="A82" s="10">
        <v>501</v>
      </c>
      <c r="B82" s="78" t="s">
        <v>202</v>
      </c>
      <c r="C82" s="79" t="s">
        <v>203</v>
      </c>
      <c r="D82" s="79" t="s">
        <v>78</v>
      </c>
      <c r="E82" s="12">
        <v>29.95</v>
      </c>
      <c r="F82" s="12">
        <v>29.68</v>
      </c>
      <c r="G82" s="12">
        <v>29.85</v>
      </c>
      <c r="H82" s="12">
        <v>29.53</v>
      </c>
      <c r="K82" s="12">
        <f t="shared" si="2"/>
        <v>119.01</v>
      </c>
    </row>
    <row r="83" spans="1:11" ht="12.75">
      <c r="A83" s="10">
        <v>502</v>
      </c>
      <c r="B83" s="78" t="s">
        <v>204</v>
      </c>
      <c r="C83" s="79" t="s">
        <v>153</v>
      </c>
      <c r="D83" s="79" t="s">
        <v>194</v>
      </c>
      <c r="E83" s="12">
        <v>29.92</v>
      </c>
      <c r="F83" s="12">
        <v>30.2</v>
      </c>
      <c r="G83" s="12">
        <v>30.17</v>
      </c>
      <c r="H83" s="12">
        <v>30.06</v>
      </c>
      <c r="K83" s="12">
        <f t="shared" si="2"/>
        <v>120.35</v>
      </c>
    </row>
    <row r="84" spans="1:11" ht="12.75">
      <c r="A84" s="10">
        <v>503</v>
      </c>
      <c r="B84" s="78" t="s">
        <v>205</v>
      </c>
      <c r="C84" s="79" t="s">
        <v>206</v>
      </c>
      <c r="D84" s="79" t="s">
        <v>78</v>
      </c>
      <c r="E84" s="12">
        <v>29.88</v>
      </c>
      <c r="F84" s="12">
        <v>29.54</v>
      </c>
      <c r="G84" s="12">
        <v>30.1</v>
      </c>
      <c r="H84" s="12">
        <v>29.47</v>
      </c>
      <c r="K84" s="12">
        <f t="shared" si="2"/>
        <v>118.99</v>
      </c>
    </row>
    <row r="85" spans="1:11" ht="12.75">
      <c r="A85" s="10">
        <v>506</v>
      </c>
      <c r="B85" s="78" t="s">
        <v>207</v>
      </c>
      <c r="C85" s="79" t="s">
        <v>122</v>
      </c>
      <c r="D85" s="79" t="s">
        <v>78</v>
      </c>
      <c r="E85" s="12">
        <v>29.82</v>
      </c>
      <c r="F85" s="12">
        <v>29.84</v>
      </c>
      <c r="G85" s="12">
        <v>29.91</v>
      </c>
      <c r="H85" s="12">
        <v>29.89</v>
      </c>
      <c r="K85" s="12">
        <f t="shared" si="2"/>
        <v>119.46</v>
      </c>
    </row>
    <row r="86" spans="1:11" ht="12.75">
      <c r="A86" s="10">
        <v>508</v>
      </c>
      <c r="B86" s="78" t="s">
        <v>208</v>
      </c>
      <c r="C86" s="79" t="s">
        <v>209</v>
      </c>
      <c r="D86" s="79" t="s">
        <v>78</v>
      </c>
      <c r="E86" s="12">
        <v>29.72</v>
      </c>
      <c r="F86" s="12">
        <v>30.09</v>
      </c>
      <c r="G86" s="12">
        <v>29.91</v>
      </c>
      <c r="H86" s="12">
        <v>30.2</v>
      </c>
      <c r="K86" s="12">
        <f t="shared" si="2"/>
        <v>119.92</v>
      </c>
    </row>
    <row r="87" spans="1:11" ht="12.75">
      <c r="A87" s="10">
        <v>509</v>
      </c>
      <c r="B87" s="78" t="s">
        <v>195</v>
      </c>
      <c r="C87" s="79" t="s">
        <v>210</v>
      </c>
      <c r="D87" s="79" t="s">
        <v>96</v>
      </c>
      <c r="E87" s="12">
        <v>30.19</v>
      </c>
      <c r="F87" s="12">
        <v>29.88</v>
      </c>
      <c r="G87" s="12">
        <v>30.59</v>
      </c>
      <c r="H87" s="12">
        <v>29.77</v>
      </c>
      <c r="K87" s="12">
        <f t="shared" si="2"/>
        <v>120.43</v>
      </c>
    </row>
    <row r="88" spans="1:11" ht="12.75">
      <c r="A88" s="10">
        <v>510</v>
      </c>
      <c r="B88" s="78" t="s">
        <v>71</v>
      </c>
      <c r="C88" s="79" t="s">
        <v>211</v>
      </c>
      <c r="D88" s="79" t="s">
        <v>73</v>
      </c>
      <c r="E88" s="12">
        <v>29.37</v>
      </c>
      <c r="F88" s="12">
        <v>29.84</v>
      </c>
      <c r="G88" s="12">
        <v>29.42</v>
      </c>
      <c r="H88" s="12">
        <v>29.9</v>
      </c>
      <c r="K88" s="12">
        <f t="shared" si="2"/>
        <v>118.53</v>
      </c>
    </row>
    <row r="89" spans="1:11" ht="12.75">
      <c r="A89" s="10">
        <v>511</v>
      </c>
      <c r="B89" s="78" t="s">
        <v>212</v>
      </c>
      <c r="C89" s="79" t="s">
        <v>213</v>
      </c>
      <c r="D89" s="79" t="s">
        <v>73</v>
      </c>
      <c r="E89" s="12">
        <v>29.8</v>
      </c>
      <c r="F89" s="12">
        <v>29.62</v>
      </c>
      <c r="G89" s="12">
        <v>29.93</v>
      </c>
      <c r="H89" s="12">
        <v>29.62</v>
      </c>
      <c r="K89" s="12">
        <f t="shared" si="2"/>
        <v>118.97</v>
      </c>
    </row>
    <row r="90" spans="1:11" ht="12.75">
      <c r="A90" s="10">
        <v>513</v>
      </c>
      <c r="B90" s="78" t="s">
        <v>230</v>
      </c>
      <c r="C90" s="79" t="s">
        <v>138</v>
      </c>
      <c r="D90" s="79" t="s">
        <v>162</v>
      </c>
      <c r="E90" s="12">
        <v>29.85</v>
      </c>
      <c r="F90" s="12">
        <v>30.05</v>
      </c>
      <c r="G90" s="12">
        <v>29.77</v>
      </c>
      <c r="H90" s="12">
        <v>29.89</v>
      </c>
      <c r="K90" s="12">
        <f t="shared" si="2"/>
        <v>119.56</v>
      </c>
    </row>
    <row r="91" spans="1:11" ht="12.75">
      <c r="A91" s="10" t="s">
        <v>214</v>
      </c>
      <c r="B91" s="78" t="s">
        <v>215</v>
      </c>
      <c r="C91" s="79" t="s">
        <v>216</v>
      </c>
      <c r="D91" s="79" t="s">
        <v>90</v>
      </c>
      <c r="E91" s="12">
        <v>31.87</v>
      </c>
      <c r="F91" s="12">
        <v>31.05</v>
      </c>
      <c r="G91" s="12">
        <v>30.93</v>
      </c>
      <c r="H91" s="12">
        <v>31.41</v>
      </c>
      <c r="K91" s="12">
        <f t="shared" si="2"/>
        <v>125.26</v>
      </c>
    </row>
    <row r="92" spans="1:11" ht="12.75">
      <c r="A92" s="10" t="s">
        <v>217</v>
      </c>
      <c r="B92" s="78" t="s">
        <v>127</v>
      </c>
      <c r="C92" s="79" t="s">
        <v>218</v>
      </c>
      <c r="D92" s="79" t="s">
        <v>90</v>
      </c>
      <c r="E92" s="12">
        <v>32.66</v>
      </c>
      <c r="F92" s="12">
        <v>31.14</v>
      </c>
      <c r="G92" s="12">
        <v>31.1</v>
      </c>
      <c r="H92" s="12">
        <v>32.12</v>
      </c>
      <c r="K92" s="12">
        <f t="shared" si="2"/>
        <v>127.02</v>
      </c>
    </row>
    <row r="93" spans="1:11" ht="12.75">
      <c r="A93" s="10" t="s">
        <v>219</v>
      </c>
      <c r="B93" s="78" t="s">
        <v>220</v>
      </c>
      <c r="C93" s="79" t="s">
        <v>200</v>
      </c>
      <c r="D93" s="79" t="s">
        <v>90</v>
      </c>
      <c r="E93" s="12">
        <v>33.6</v>
      </c>
      <c r="F93" s="12">
        <v>30.74</v>
      </c>
      <c r="G93" s="12">
        <v>31.43</v>
      </c>
      <c r="H93" s="12">
        <v>31.76</v>
      </c>
      <c r="K93" s="12">
        <f t="shared" si="2"/>
        <v>127.53</v>
      </c>
    </row>
    <row r="94" spans="1:11" ht="12.75">
      <c r="A94" s="10" t="s">
        <v>221</v>
      </c>
      <c r="B94" s="78" t="s">
        <v>222</v>
      </c>
      <c r="C94" s="79" t="s">
        <v>223</v>
      </c>
      <c r="D94" s="79" t="s">
        <v>90</v>
      </c>
      <c r="K94" s="12">
        <f t="shared" si="2"/>
        <v>0</v>
      </c>
    </row>
    <row r="95" spans="1:11" ht="12.75">
      <c r="A95" s="10" t="s">
        <v>224</v>
      </c>
      <c r="B95" s="78" t="s">
        <v>222</v>
      </c>
      <c r="C95" s="79" t="s">
        <v>225</v>
      </c>
      <c r="D95" s="79" t="s">
        <v>90</v>
      </c>
      <c r="K95" s="12">
        <f t="shared" si="2"/>
        <v>0</v>
      </c>
    </row>
    <row r="96" ht="12.75">
      <c r="K96" s="12">
        <f t="shared" si="2"/>
        <v>0</v>
      </c>
    </row>
    <row r="97" ht="12.75">
      <c r="K97" s="12">
        <f t="shared" si="2"/>
        <v>0</v>
      </c>
    </row>
    <row r="98" ht="12.75">
      <c r="K98" s="12">
        <f t="shared" si="2"/>
        <v>0</v>
      </c>
    </row>
    <row r="99" ht="12.75">
      <c r="K99" s="12">
        <f t="shared" si="2"/>
        <v>0</v>
      </c>
    </row>
    <row r="100" ht="12.75">
      <c r="K100" s="12">
        <f t="shared" si="2"/>
        <v>0</v>
      </c>
    </row>
    <row r="101" ht="12.75">
      <c r="K101" s="12">
        <f t="shared" si="2"/>
        <v>0</v>
      </c>
    </row>
    <row r="102" ht="12.75">
      <c r="K102" s="12">
        <f t="shared" si="2"/>
        <v>0</v>
      </c>
    </row>
    <row r="103" ht="12.75">
      <c r="K103" s="12">
        <f t="shared" si="2"/>
        <v>0</v>
      </c>
    </row>
    <row r="104" ht="12.75">
      <c r="K104" s="12">
        <f t="shared" si="2"/>
        <v>0</v>
      </c>
    </row>
    <row r="105" ht="12.75">
      <c r="K105" s="12">
        <f t="shared" si="2"/>
        <v>0</v>
      </c>
    </row>
    <row r="106" ht="12.75">
      <c r="K106" s="12">
        <f t="shared" si="2"/>
        <v>0</v>
      </c>
    </row>
    <row r="107" ht="12.75">
      <c r="K107" s="12">
        <f t="shared" si="2"/>
        <v>0</v>
      </c>
    </row>
    <row r="108" ht="12.75">
      <c r="K108" s="12">
        <f t="shared" si="2"/>
        <v>0</v>
      </c>
    </row>
    <row r="109" ht="12.75">
      <c r="K109" s="12">
        <f t="shared" si="2"/>
        <v>0</v>
      </c>
    </row>
    <row r="110" ht="12.75">
      <c r="K110" s="12">
        <f t="shared" si="2"/>
        <v>0</v>
      </c>
    </row>
    <row r="111" ht="12.75">
      <c r="K111" s="12">
        <f t="shared" si="2"/>
        <v>0</v>
      </c>
    </row>
    <row r="112" ht="12.75">
      <c r="K112" s="12">
        <f t="shared" si="2"/>
        <v>0</v>
      </c>
    </row>
    <row r="113" ht="12.75">
      <c r="K113" s="12">
        <f t="shared" si="2"/>
        <v>0</v>
      </c>
    </row>
    <row r="114" ht="12.75">
      <c r="K114" s="12">
        <f t="shared" si="2"/>
        <v>0</v>
      </c>
    </row>
    <row r="115" ht="12.75">
      <c r="K115" s="12">
        <f t="shared" si="2"/>
        <v>0</v>
      </c>
    </row>
    <row r="116" ht="12.75">
      <c r="K116" s="12">
        <f t="shared" si="2"/>
        <v>0</v>
      </c>
    </row>
    <row r="117" ht="12.75">
      <c r="K117" s="12">
        <f t="shared" si="2"/>
        <v>0</v>
      </c>
    </row>
    <row r="118" ht="12.75">
      <c r="K118" s="12">
        <f t="shared" si="2"/>
        <v>0</v>
      </c>
    </row>
    <row r="119" ht="12.75">
      <c r="K119" s="12">
        <f t="shared" si="2"/>
        <v>0</v>
      </c>
    </row>
    <row r="120" ht="12.75">
      <c r="K120" s="12">
        <f t="shared" si="2"/>
        <v>0</v>
      </c>
    </row>
    <row r="121" ht="12.75">
      <c r="K121" s="12">
        <f t="shared" si="2"/>
        <v>0</v>
      </c>
    </row>
    <row r="122" ht="12.75">
      <c r="K122" s="12">
        <f t="shared" si="2"/>
        <v>0</v>
      </c>
    </row>
    <row r="123" ht="12.75">
      <c r="K123" s="12">
        <f t="shared" si="2"/>
        <v>0</v>
      </c>
    </row>
    <row r="124" ht="12.75">
      <c r="K124" s="12">
        <f t="shared" si="2"/>
        <v>0</v>
      </c>
    </row>
    <row r="125" ht="12.75">
      <c r="K125" s="12">
        <f t="shared" si="2"/>
        <v>0</v>
      </c>
    </row>
    <row r="126" ht="12.75">
      <c r="K126" s="12">
        <f t="shared" si="2"/>
        <v>0</v>
      </c>
    </row>
    <row r="127" ht="12.75">
      <c r="K127" s="12">
        <f t="shared" si="2"/>
        <v>0</v>
      </c>
    </row>
    <row r="128" ht="12.75">
      <c r="K128" s="12">
        <f t="shared" si="2"/>
        <v>0</v>
      </c>
    </row>
    <row r="129" ht="12.75">
      <c r="K129" s="12">
        <f t="shared" si="2"/>
        <v>0</v>
      </c>
    </row>
    <row r="130" ht="12.75">
      <c r="K130" s="12">
        <f t="shared" si="2"/>
        <v>0</v>
      </c>
    </row>
    <row r="131" ht="12.75">
      <c r="K131" s="12">
        <f t="shared" si="2"/>
        <v>0</v>
      </c>
    </row>
    <row r="132" ht="12.75">
      <c r="K132" s="12">
        <f t="shared" si="2"/>
        <v>0</v>
      </c>
    </row>
    <row r="133" ht="12.75">
      <c r="K133" s="12">
        <f t="shared" si="2"/>
        <v>0</v>
      </c>
    </row>
    <row r="134" ht="12.75">
      <c r="K134" s="12">
        <f t="shared" si="2"/>
        <v>0</v>
      </c>
    </row>
    <row r="135" ht="12.75">
      <c r="K135" s="12">
        <f t="shared" si="2"/>
        <v>0</v>
      </c>
    </row>
    <row r="136" ht="12.75">
      <c r="K136" s="12">
        <f aca="true" t="shared" si="3" ref="K136:K199">SUM(E136*$E$2+F136*$F$2+G136*$G$2+H136*$H$2+I136*$I$2+$J$2*J136)</f>
        <v>0</v>
      </c>
    </row>
    <row r="137" ht="12.75">
      <c r="K137" s="12">
        <f t="shared" si="3"/>
        <v>0</v>
      </c>
    </row>
    <row r="138" ht="12.75">
      <c r="K138" s="12">
        <f t="shared" si="3"/>
        <v>0</v>
      </c>
    </row>
    <row r="139" ht="12.75">
      <c r="K139" s="12">
        <f t="shared" si="3"/>
        <v>0</v>
      </c>
    </row>
    <row r="140" ht="12.75">
      <c r="K140" s="12">
        <f t="shared" si="3"/>
        <v>0</v>
      </c>
    </row>
    <row r="141" ht="12.75">
      <c r="K141" s="12">
        <f t="shared" si="3"/>
        <v>0</v>
      </c>
    </row>
    <row r="142" ht="12.75">
      <c r="K142" s="12">
        <f t="shared" si="3"/>
        <v>0</v>
      </c>
    </row>
    <row r="143" ht="12.75">
      <c r="K143" s="12">
        <f t="shared" si="3"/>
        <v>0</v>
      </c>
    </row>
    <row r="144" ht="12.75">
      <c r="K144" s="12">
        <f t="shared" si="3"/>
        <v>0</v>
      </c>
    </row>
    <row r="145" ht="12.75">
      <c r="K145" s="12">
        <f t="shared" si="3"/>
        <v>0</v>
      </c>
    </row>
    <row r="146" ht="12.75">
      <c r="K146" s="12">
        <f t="shared" si="3"/>
        <v>0</v>
      </c>
    </row>
    <row r="147" ht="12.75">
      <c r="K147" s="12">
        <f t="shared" si="3"/>
        <v>0</v>
      </c>
    </row>
    <row r="148" ht="12.75">
      <c r="K148" s="12">
        <f t="shared" si="3"/>
        <v>0</v>
      </c>
    </row>
    <row r="149" ht="12.75">
      <c r="K149" s="12">
        <f t="shared" si="3"/>
        <v>0</v>
      </c>
    </row>
    <row r="150" ht="12.75">
      <c r="K150" s="12">
        <f t="shared" si="3"/>
        <v>0</v>
      </c>
    </row>
    <row r="151" ht="12.75">
      <c r="K151" s="12">
        <f t="shared" si="3"/>
        <v>0</v>
      </c>
    </row>
    <row r="152" ht="12.75">
      <c r="K152" s="12">
        <f t="shared" si="3"/>
        <v>0</v>
      </c>
    </row>
    <row r="153" ht="12.75">
      <c r="K153" s="12">
        <f t="shared" si="3"/>
        <v>0</v>
      </c>
    </row>
    <row r="154" ht="12.75">
      <c r="K154" s="12">
        <f t="shared" si="3"/>
        <v>0</v>
      </c>
    </row>
    <row r="155" ht="12.75">
      <c r="K155" s="12">
        <f t="shared" si="3"/>
        <v>0</v>
      </c>
    </row>
    <row r="156" ht="12.75">
      <c r="K156" s="12">
        <f t="shared" si="3"/>
        <v>0</v>
      </c>
    </row>
    <row r="157" ht="12.75">
      <c r="K157" s="12">
        <f t="shared" si="3"/>
        <v>0</v>
      </c>
    </row>
    <row r="158" ht="12.75">
      <c r="K158" s="12">
        <f t="shared" si="3"/>
        <v>0</v>
      </c>
    </row>
    <row r="159" ht="12.75">
      <c r="K159" s="12">
        <f t="shared" si="3"/>
        <v>0</v>
      </c>
    </row>
    <row r="160" ht="12.75">
      <c r="K160" s="12">
        <f t="shared" si="3"/>
        <v>0</v>
      </c>
    </row>
    <row r="161" ht="12.75">
      <c r="K161" s="12">
        <f t="shared" si="3"/>
        <v>0</v>
      </c>
    </row>
    <row r="162" ht="12.75">
      <c r="K162" s="12">
        <f t="shared" si="3"/>
        <v>0</v>
      </c>
    </row>
    <row r="163" ht="12.75">
      <c r="K163" s="12">
        <f t="shared" si="3"/>
        <v>0</v>
      </c>
    </row>
    <row r="164" ht="12.75">
      <c r="K164" s="12">
        <f t="shared" si="3"/>
        <v>0</v>
      </c>
    </row>
    <row r="165" ht="12.75">
      <c r="K165" s="12">
        <f t="shared" si="3"/>
        <v>0</v>
      </c>
    </row>
    <row r="166" ht="12.75">
      <c r="K166" s="12">
        <f t="shared" si="3"/>
        <v>0</v>
      </c>
    </row>
    <row r="167" ht="12.75">
      <c r="K167" s="12">
        <f t="shared" si="3"/>
        <v>0</v>
      </c>
    </row>
    <row r="168" ht="12.75">
      <c r="K168" s="12">
        <f t="shared" si="3"/>
        <v>0</v>
      </c>
    </row>
    <row r="169" ht="12.75">
      <c r="K169" s="12">
        <f t="shared" si="3"/>
        <v>0</v>
      </c>
    </row>
    <row r="170" ht="12.75">
      <c r="K170" s="12">
        <f t="shared" si="3"/>
        <v>0</v>
      </c>
    </row>
    <row r="171" ht="12.75">
      <c r="K171" s="12">
        <f t="shared" si="3"/>
        <v>0</v>
      </c>
    </row>
    <row r="172" ht="12.75">
      <c r="K172" s="12">
        <f t="shared" si="3"/>
        <v>0</v>
      </c>
    </row>
    <row r="173" ht="12.75">
      <c r="K173" s="12">
        <f t="shared" si="3"/>
        <v>0</v>
      </c>
    </row>
    <row r="174" ht="12.75">
      <c r="K174" s="12">
        <f t="shared" si="3"/>
        <v>0</v>
      </c>
    </row>
    <row r="175" ht="12.75">
      <c r="K175" s="12">
        <f t="shared" si="3"/>
        <v>0</v>
      </c>
    </row>
    <row r="176" ht="12.75">
      <c r="K176" s="12">
        <f t="shared" si="3"/>
        <v>0</v>
      </c>
    </row>
    <row r="177" ht="12.75">
      <c r="K177" s="12">
        <f t="shared" si="3"/>
        <v>0</v>
      </c>
    </row>
    <row r="178" ht="12.75">
      <c r="K178" s="12">
        <f t="shared" si="3"/>
        <v>0</v>
      </c>
    </row>
    <row r="179" ht="12.75">
      <c r="K179" s="12">
        <f t="shared" si="3"/>
        <v>0</v>
      </c>
    </row>
    <row r="180" ht="12.75">
      <c r="K180" s="12">
        <f t="shared" si="3"/>
        <v>0</v>
      </c>
    </row>
    <row r="181" ht="12.75">
      <c r="K181" s="12">
        <f t="shared" si="3"/>
        <v>0</v>
      </c>
    </row>
    <row r="182" ht="12.75">
      <c r="K182" s="12">
        <f t="shared" si="3"/>
        <v>0</v>
      </c>
    </row>
    <row r="183" ht="12.75">
      <c r="K183" s="12">
        <f t="shared" si="3"/>
        <v>0</v>
      </c>
    </row>
    <row r="184" ht="12.75">
      <c r="K184" s="12">
        <f t="shared" si="3"/>
        <v>0</v>
      </c>
    </row>
    <row r="185" ht="12.75">
      <c r="K185" s="12">
        <f t="shared" si="3"/>
        <v>0</v>
      </c>
    </row>
    <row r="186" ht="12.75">
      <c r="K186" s="12">
        <f t="shared" si="3"/>
        <v>0</v>
      </c>
    </row>
    <row r="187" ht="12.75">
      <c r="K187" s="12">
        <f t="shared" si="3"/>
        <v>0</v>
      </c>
    </row>
    <row r="188" ht="12.75">
      <c r="K188" s="12">
        <f t="shared" si="3"/>
        <v>0</v>
      </c>
    </row>
    <row r="189" ht="12.75">
      <c r="K189" s="12">
        <f t="shared" si="3"/>
        <v>0</v>
      </c>
    </row>
    <row r="190" ht="12.75">
      <c r="K190" s="12">
        <f t="shared" si="3"/>
        <v>0</v>
      </c>
    </row>
    <row r="191" ht="12.75">
      <c r="K191" s="12">
        <f t="shared" si="3"/>
        <v>0</v>
      </c>
    </row>
    <row r="192" ht="12.75">
      <c r="K192" s="12">
        <f t="shared" si="3"/>
        <v>0</v>
      </c>
    </row>
    <row r="193" ht="12.75">
      <c r="K193" s="12">
        <f t="shared" si="3"/>
        <v>0</v>
      </c>
    </row>
    <row r="194" ht="12.75">
      <c r="K194" s="12">
        <f t="shared" si="3"/>
        <v>0</v>
      </c>
    </row>
    <row r="195" ht="12.75">
      <c r="K195" s="12">
        <f t="shared" si="3"/>
        <v>0</v>
      </c>
    </row>
    <row r="196" ht="12.75">
      <c r="K196" s="12">
        <f t="shared" si="3"/>
        <v>0</v>
      </c>
    </row>
    <row r="197" ht="12.75">
      <c r="K197" s="12">
        <f t="shared" si="3"/>
        <v>0</v>
      </c>
    </row>
    <row r="198" ht="12.75">
      <c r="K198" s="12">
        <f t="shared" si="3"/>
        <v>0</v>
      </c>
    </row>
    <row r="199" ht="12.75">
      <c r="K199" s="12">
        <f t="shared" si="3"/>
        <v>0</v>
      </c>
    </row>
    <row r="200" ht="12.75">
      <c r="K200" s="12">
        <f aca="true" t="shared" si="4" ref="K200:K215">SUM(E200*$E$2+F200*$F$2+G200*$G$2+H200*$H$2+I200*$I$2+$J$2*J200)</f>
        <v>0</v>
      </c>
    </row>
    <row r="201" ht="12.75">
      <c r="K201" s="12">
        <f t="shared" si="4"/>
        <v>0</v>
      </c>
    </row>
    <row r="202" ht="12.75">
      <c r="K202" s="12">
        <f t="shared" si="4"/>
        <v>0</v>
      </c>
    </row>
    <row r="203" ht="12.75">
      <c r="K203" s="12">
        <f t="shared" si="4"/>
        <v>0</v>
      </c>
    </row>
    <row r="204" ht="12.75">
      <c r="K204" s="12">
        <f t="shared" si="4"/>
        <v>0</v>
      </c>
    </row>
    <row r="205" ht="12.75">
      <c r="K205" s="12">
        <f t="shared" si="4"/>
        <v>0</v>
      </c>
    </row>
    <row r="206" ht="12.75">
      <c r="K206" s="12">
        <f t="shared" si="4"/>
        <v>0</v>
      </c>
    </row>
    <row r="207" ht="12.75">
      <c r="K207" s="12">
        <f t="shared" si="4"/>
        <v>0</v>
      </c>
    </row>
    <row r="208" ht="12.75">
      <c r="K208" s="12">
        <f t="shared" si="4"/>
        <v>0</v>
      </c>
    </row>
    <row r="209" ht="12.75">
      <c r="K209" s="12">
        <f t="shared" si="4"/>
        <v>0</v>
      </c>
    </row>
    <row r="210" ht="12.75">
      <c r="K210" s="12">
        <f t="shared" si="4"/>
        <v>0</v>
      </c>
    </row>
    <row r="211" ht="12.75">
      <c r="K211" s="12">
        <f t="shared" si="4"/>
        <v>0</v>
      </c>
    </row>
    <row r="212" ht="12.75">
      <c r="K212" s="12">
        <f t="shared" si="4"/>
        <v>0</v>
      </c>
    </row>
    <row r="213" ht="12.75">
      <c r="K213" s="12">
        <f t="shared" si="4"/>
        <v>0</v>
      </c>
    </row>
    <row r="214" ht="12.75">
      <c r="K214" s="12">
        <f t="shared" si="4"/>
        <v>0</v>
      </c>
    </row>
    <row r="215" ht="12.75">
      <c r="K215" s="12">
        <f t="shared" si="4"/>
        <v>0</v>
      </c>
    </row>
  </sheetData>
  <mergeCells count="1">
    <mergeCell ref="A2:D2"/>
  </mergeCells>
  <printOptions gridLines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Header>&amp;C&amp;A</oddHeader>
    <oddFooter>&amp;CSeite &amp;P von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3"/>
  <dimension ref="A3:O30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4" customWidth="1"/>
    <col min="12" max="12" width="11.57421875" style="14" customWidth="1"/>
    <col min="13" max="13" width="10.7109375" style="12" customWidth="1"/>
    <col min="14" max="15" width="13.57421875" style="12" customWidth="1"/>
  </cols>
  <sheetData>
    <row r="1" ht="12.75"/>
    <row r="2" ht="12.75"/>
    <row r="3" ht="12.75">
      <c r="A3" t="s">
        <v>4</v>
      </c>
    </row>
    <row r="4" spans="1:12" ht="12.75">
      <c r="A4" t="s">
        <v>10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  <c r="L4" s="15"/>
    </row>
    <row r="5" spans="5:12" ht="12.75">
      <c r="E5" s="1" t="s">
        <v>70</v>
      </c>
      <c r="F5" s="80" t="e">
        <f aca="true" t="shared" si="0" ref="F5:K5">MIN(F8:F21)</f>
        <v>#N/A</v>
      </c>
      <c r="G5" s="80" t="e">
        <f t="shared" si="0"/>
        <v>#N/A</v>
      </c>
      <c r="H5" s="80" t="e">
        <f t="shared" si="0"/>
        <v>#N/A</v>
      </c>
      <c r="I5" s="80" t="e">
        <f t="shared" si="0"/>
        <v>#N/A</v>
      </c>
      <c r="J5" s="80" t="e">
        <f t="shared" si="0"/>
        <v>#N/A</v>
      </c>
      <c r="K5" s="80" t="e">
        <f t="shared" si="0"/>
        <v>#N/A</v>
      </c>
      <c r="L5" s="15"/>
    </row>
    <row r="6" ht="12.75"/>
    <row r="7" spans="1:15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3</v>
      </c>
      <c r="N7" s="13"/>
      <c r="O7" s="13"/>
    </row>
    <row r="8" spans="1:13" ht="12.75">
      <c r="A8" s="1" t="e">
        <f aca="true" t="shared" si="1" ref="A8:A21">IF(L8&gt;0,RANK(M8,M$1:M$65536),0)</f>
        <v>#N/A</v>
      </c>
      <c r="C8" s="2" t="e">
        <f>+VLOOKUP($B8,Gesamt!$A$5:$D$302,2,FALSE)</f>
        <v>#N/A</v>
      </c>
      <c r="D8" s="2" t="e">
        <f>+VLOOKUP($B8,Gesamt!$A$5:$D$302,3,FALSE)</f>
        <v>#N/A</v>
      </c>
      <c r="E8" s="1" t="e">
        <f>+VLOOKUP($B8,Gesamt!$A$5:$D$302,4,FALSE)</f>
        <v>#N/A</v>
      </c>
      <c r="F8" s="14" t="e">
        <f>+VLOOKUP($B8,Gesamt!$A$5:$F$302,5,FALSE)</f>
        <v>#N/A</v>
      </c>
      <c r="G8" s="14" t="e">
        <f>+VLOOKUP($B8,Gesamt!$A$5:$G$302,6,FALSE)</f>
        <v>#N/A</v>
      </c>
      <c r="H8" s="14" t="e">
        <f>+VLOOKUP($B8,Gesamt!$A$5:$H$302,7,FALSE)</f>
        <v>#N/A</v>
      </c>
      <c r="I8" s="14" t="e">
        <f>+VLOOKUP($B8,Gesamt!$A$5:$I$302,8,FALSE)</f>
        <v>#N/A</v>
      </c>
      <c r="J8" s="14" t="e">
        <f>+VLOOKUP($B8,Gesamt!$A$5:$K$302,9,FALSE)</f>
        <v>#N/A</v>
      </c>
      <c r="K8" s="14" t="e">
        <f>+VLOOKUP($B8,Gesamt!$A$5:$K$302,10,FALSE)</f>
        <v>#N/A</v>
      </c>
      <c r="L8" s="14" t="e">
        <f aca="true" t="shared" si="2" ref="L8:L21">(F8*$F$4+G8*$G$4+H8*$H$4+I8*$I$4+J8*$J$4+K8*$K$4)</f>
        <v>#N/A</v>
      </c>
      <c r="M8" s="12" t="e">
        <f aca="true" t="shared" si="3" ref="M8:M21">IF(L8&gt;0,L8*-1,-1000)</f>
        <v>#N/A</v>
      </c>
    </row>
    <row r="9" spans="1:13" ht="12.75">
      <c r="A9" s="1" t="e">
        <f t="shared" si="1"/>
        <v>#N/A</v>
      </c>
      <c r="C9" s="2" t="e">
        <f>+VLOOKUP($B9,Gesamt!$A$5:$D$302,2,FALSE)</f>
        <v>#N/A</v>
      </c>
      <c r="D9" s="2" t="e">
        <f>+VLOOKUP($B9,Gesamt!$A$5:$D$302,3,FALSE)</f>
        <v>#N/A</v>
      </c>
      <c r="E9" s="1" t="e">
        <f>+VLOOKUP($B9,Gesamt!$A$5:$D$302,4,FALSE)</f>
        <v>#N/A</v>
      </c>
      <c r="F9" s="14" t="e">
        <f>+VLOOKUP($B9,Gesamt!$A$5:$F$302,5,FALSE)</f>
        <v>#N/A</v>
      </c>
      <c r="G9" s="14" t="e">
        <f>+VLOOKUP($B9,Gesamt!$A$5:$G$302,6,FALSE)</f>
        <v>#N/A</v>
      </c>
      <c r="H9" s="14" t="e">
        <f>+VLOOKUP($B9,Gesamt!$A$5:$H$302,7,FALSE)</f>
        <v>#N/A</v>
      </c>
      <c r="I9" s="14" t="e">
        <f>+VLOOKUP($B9,Gesamt!$A$5:$I$302,8,FALSE)</f>
        <v>#N/A</v>
      </c>
      <c r="J9" s="14" t="e">
        <f>+VLOOKUP($B9,Gesamt!$A$5:$K$302,9,FALSE)</f>
        <v>#N/A</v>
      </c>
      <c r="K9" s="14" t="e">
        <f>+VLOOKUP($B9,Gesamt!$A$5:$K$302,10,FALSE)</f>
        <v>#N/A</v>
      </c>
      <c r="L9" s="14" t="e">
        <f t="shared" si="2"/>
        <v>#N/A</v>
      </c>
      <c r="M9" s="12" t="e">
        <f t="shared" si="3"/>
        <v>#N/A</v>
      </c>
    </row>
    <row r="10" spans="1:13" ht="12.75">
      <c r="A10" s="1" t="e">
        <f t="shared" si="1"/>
        <v>#N/A</v>
      </c>
      <c r="C10" s="2" t="e">
        <f>+VLOOKUP($B10,Gesamt!$A$5:$D$302,2,FALSE)</f>
        <v>#N/A</v>
      </c>
      <c r="D10" s="2" t="e">
        <f>+VLOOKUP($B10,Gesamt!$A$5:$D$302,3,FALSE)</f>
        <v>#N/A</v>
      </c>
      <c r="E10" s="1" t="e">
        <f>+VLOOKUP($B10,Gesamt!$A$5:$D$302,4,FALSE)</f>
        <v>#N/A</v>
      </c>
      <c r="F10" s="14" t="e">
        <f>+VLOOKUP($B10,Gesamt!$A$5:$F$302,5,FALSE)</f>
        <v>#N/A</v>
      </c>
      <c r="G10" s="14" t="e">
        <f>+VLOOKUP($B10,Gesamt!$A$5:$G$302,6,FALSE)</f>
        <v>#N/A</v>
      </c>
      <c r="H10" s="14" t="e">
        <f>+VLOOKUP($B10,Gesamt!$A$5:$H$302,7,FALSE)</f>
        <v>#N/A</v>
      </c>
      <c r="I10" s="14" t="e">
        <f>+VLOOKUP($B10,Gesamt!$A$5:$I$302,8,FALSE)</f>
        <v>#N/A</v>
      </c>
      <c r="J10" s="14" t="e">
        <f>+VLOOKUP($B10,Gesamt!$A$5:$K$302,9,FALSE)</f>
        <v>#N/A</v>
      </c>
      <c r="K10" s="14" t="e">
        <f>+VLOOKUP($B10,Gesamt!$A$5:$K$302,10,FALSE)</f>
        <v>#N/A</v>
      </c>
      <c r="L10" s="14" t="e">
        <f t="shared" si="2"/>
        <v>#N/A</v>
      </c>
      <c r="M10" s="12" t="e">
        <f t="shared" si="3"/>
        <v>#N/A</v>
      </c>
    </row>
    <row r="11" spans="1:13" ht="12.75">
      <c r="A11" s="1" t="e">
        <f t="shared" si="1"/>
        <v>#N/A</v>
      </c>
      <c r="C11" s="2" t="e">
        <f>+VLOOKUP($B11,Gesamt!$A$5:$D$302,2,FALSE)</f>
        <v>#N/A</v>
      </c>
      <c r="D11" s="2" t="e">
        <f>+VLOOKUP($B11,Gesamt!$A$5:$D$302,3,FALSE)</f>
        <v>#N/A</v>
      </c>
      <c r="E11" s="1" t="e">
        <f>+VLOOKUP($B11,Gesamt!$A$5:$D$302,4,FALSE)</f>
        <v>#N/A</v>
      </c>
      <c r="F11" s="14" t="e">
        <f>+VLOOKUP($B11,Gesamt!$A$5:$F$302,5,FALSE)</f>
        <v>#N/A</v>
      </c>
      <c r="G11" s="14" t="e">
        <f>+VLOOKUP($B11,Gesamt!$A$5:$G$302,6,FALSE)</f>
        <v>#N/A</v>
      </c>
      <c r="H11" s="14" t="e">
        <f>+VLOOKUP($B11,Gesamt!$A$5:$H$302,7,FALSE)</f>
        <v>#N/A</v>
      </c>
      <c r="I11" s="14" t="e">
        <f>+VLOOKUP($B11,Gesamt!$A$5:$I$302,8,FALSE)</f>
        <v>#N/A</v>
      </c>
      <c r="J11" s="14" t="e">
        <f>+VLOOKUP($B11,Gesamt!$A$5:$K$302,9,FALSE)</f>
        <v>#N/A</v>
      </c>
      <c r="K11" s="14" t="e">
        <f>+VLOOKUP($B11,Gesamt!$A$5:$K$302,10,FALSE)</f>
        <v>#N/A</v>
      </c>
      <c r="L11" s="14" t="e">
        <f t="shared" si="2"/>
        <v>#N/A</v>
      </c>
      <c r="M11" s="12" t="e">
        <f t="shared" si="3"/>
        <v>#N/A</v>
      </c>
    </row>
    <row r="12" spans="1:13" ht="12.75">
      <c r="A12" s="1" t="e">
        <f t="shared" si="1"/>
        <v>#N/A</v>
      </c>
      <c r="C12" s="2" t="e">
        <f>+VLOOKUP($B12,Gesamt!$A$5:$D$302,2,FALSE)</f>
        <v>#N/A</v>
      </c>
      <c r="D12" s="2" t="e">
        <f>+VLOOKUP($B12,Gesamt!$A$5:$D$302,3,FALSE)</f>
        <v>#N/A</v>
      </c>
      <c r="E12" s="1" t="e">
        <f>+VLOOKUP($B12,Gesamt!$A$5:$D$302,4,FALSE)</f>
        <v>#N/A</v>
      </c>
      <c r="F12" s="14" t="e">
        <f>+VLOOKUP($B12,Gesamt!$A$5:$F$302,5,FALSE)</f>
        <v>#N/A</v>
      </c>
      <c r="G12" s="14" t="e">
        <f>+VLOOKUP($B12,Gesamt!$A$5:$G$302,6,FALSE)</f>
        <v>#N/A</v>
      </c>
      <c r="H12" s="14" t="e">
        <f>+VLOOKUP($B12,Gesamt!$A$5:$H$302,7,FALSE)</f>
        <v>#N/A</v>
      </c>
      <c r="I12" s="14" t="e">
        <f>+VLOOKUP($B12,Gesamt!$A$5:$I$302,8,FALSE)</f>
        <v>#N/A</v>
      </c>
      <c r="J12" s="14" t="e">
        <f>+VLOOKUP($B12,Gesamt!$A$5:$K$302,9,FALSE)</f>
        <v>#N/A</v>
      </c>
      <c r="K12" s="14" t="e">
        <f>+VLOOKUP($B12,Gesamt!$A$5:$K$302,10,FALSE)</f>
        <v>#N/A</v>
      </c>
      <c r="L12" s="14" t="e">
        <f t="shared" si="2"/>
        <v>#N/A</v>
      </c>
      <c r="M12" s="12" t="e">
        <f t="shared" si="3"/>
        <v>#N/A</v>
      </c>
    </row>
    <row r="13" spans="1:13" ht="12.75">
      <c r="A13" s="1" t="e">
        <f t="shared" si="1"/>
        <v>#N/A</v>
      </c>
      <c r="C13" s="2" t="e">
        <f>+VLOOKUP($B13,Gesamt!$A$5:$D$302,2,FALSE)</f>
        <v>#N/A</v>
      </c>
      <c r="D13" s="2" t="e">
        <f>+VLOOKUP($B13,Gesamt!$A$5:$D$302,3,FALSE)</f>
        <v>#N/A</v>
      </c>
      <c r="E13" s="1" t="e">
        <f>+VLOOKUP($B13,Gesamt!$A$5:$D$302,4,FALSE)</f>
        <v>#N/A</v>
      </c>
      <c r="F13" s="14" t="e">
        <f>+VLOOKUP($B13,Gesamt!$A$5:$F$302,5,FALSE)</f>
        <v>#N/A</v>
      </c>
      <c r="G13" s="14" t="e">
        <f>+VLOOKUP($B13,Gesamt!$A$5:$G$302,6,FALSE)</f>
        <v>#N/A</v>
      </c>
      <c r="H13" s="14" t="e">
        <f>+VLOOKUP($B13,Gesamt!$A$5:$H$302,7,FALSE)</f>
        <v>#N/A</v>
      </c>
      <c r="I13" s="14" t="e">
        <f>+VLOOKUP($B13,Gesamt!$A$5:$I$302,8,FALSE)</f>
        <v>#N/A</v>
      </c>
      <c r="J13" s="14" t="e">
        <f>+VLOOKUP($B13,Gesamt!$A$5:$K$302,9,FALSE)</f>
        <v>#N/A</v>
      </c>
      <c r="K13" s="14" t="e">
        <f>+VLOOKUP($B13,Gesamt!$A$5:$K$302,10,FALSE)</f>
        <v>#N/A</v>
      </c>
      <c r="L13" s="14" t="e">
        <f t="shared" si="2"/>
        <v>#N/A</v>
      </c>
      <c r="M13" s="12" t="e">
        <f t="shared" si="3"/>
        <v>#N/A</v>
      </c>
    </row>
    <row r="14" spans="1:13" ht="12.75">
      <c r="A14" s="1" t="e">
        <f t="shared" si="1"/>
        <v>#N/A</v>
      </c>
      <c r="C14" s="2" t="e">
        <f>+VLOOKUP($B14,Gesamt!$A$5:$D$302,2,FALSE)</f>
        <v>#N/A</v>
      </c>
      <c r="D14" s="2" t="e">
        <f>+VLOOKUP($B14,Gesamt!$A$5:$D$302,3,FALSE)</f>
        <v>#N/A</v>
      </c>
      <c r="E14" s="1" t="e">
        <f>+VLOOKUP($B14,Gesamt!$A$5:$D$302,4,FALSE)</f>
        <v>#N/A</v>
      </c>
      <c r="F14" s="14" t="e">
        <f>+VLOOKUP($B14,Gesamt!$A$5:$F$302,5,FALSE)</f>
        <v>#N/A</v>
      </c>
      <c r="G14" s="14" t="e">
        <f>+VLOOKUP($B14,Gesamt!$A$5:$G$302,6,FALSE)</f>
        <v>#N/A</v>
      </c>
      <c r="H14" s="14" t="e">
        <f>+VLOOKUP($B14,Gesamt!$A$5:$H$302,7,FALSE)</f>
        <v>#N/A</v>
      </c>
      <c r="I14" s="14" t="e">
        <f>+VLOOKUP($B14,Gesamt!$A$5:$I$302,8,FALSE)</f>
        <v>#N/A</v>
      </c>
      <c r="J14" s="14" t="e">
        <f>+VLOOKUP($B14,Gesamt!$A$5:$K$302,9,FALSE)</f>
        <v>#N/A</v>
      </c>
      <c r="K14" s="14" t="e">
        <f>+VLOOKUP($B14,Gesamt!$A$5:$K$302,10,FALSE)</f>
        <v>#N/A</v>
      </c>
      <c r="L14" s="14" t="e">
        <f t="shared" si="2"/>
        <v>#N/A</v>
      </c>
      <c r="M14" s="12" t="e">
        <f t="shared" si="3"/>
        <v>#N/A</v>
      </c>
    </row>
    <row r="15" spans="1:13" ht="12.75">
      <c r="A15" s="1" t="e">
        <f t="shared" si="1"/>
        <v>#N/A</v>
      </c>
      <c r="C15" s="2" t="e">
        <f>+VLOOKUP($B15,Gesamt!$A$5:$D$302,2,FALSE)</f>
        <v>#N/A</v>
      </c>
      <c r="D15" s="2" t="e">
        <f>+VLOOKUP($B15,Gesamt!$A$5:$D$302,3,FALSE)</f>
        <v>#N/A</v>
      </c>
      <c r="E15" s="1" t="e">
        <f>+VLOOKUP($B15,Gesamt!$A$5:$D$302,4,FALSE)</f>
        <v>#N/A</v>
      </c>
      <c r="F15" s="14" t="e">
        <f>+VLOOKUP($B15,Gesamt!$A$5:$F$302,5,FALSE)</f>
        <v>#N/A</v>
      </c>
      <c r="G15" s="14" t="e">
        <f>+VLOOKUP($B15,Gesamt!$A$5:$G$302,6,FALSE)</f>
        <v>#N/A</v>
      </c>
      <c r="H15" s="14" t="e">
        <f>+VLOOKUP($B15,Gesamt!$A$5:$H$302,7,FALSE)</f>
        <v>#N/A</v>
      </c>
      <c r="I15" s="14" t="e">
        <f>+VLOOKUP($B15,Gesamt!$A$5:$I$302,8,FALSE)</f>
        <v>#N/A</v>
      </c>
      <c r="J15" s="14" t="e">
        <f>+VLOOKUP($B15,Gesamt!$A$5:$K$302,9,FALSE)</f>
        <v>#N/A</v>
      </c>
      <c r="K15" s="14" t="e">
        <f>+VLOOKUP($B15,Gesamt!$A$5:$K$302,10,FALSE)</f>
        <v>#N/A</v>
      </c>
      <c r="L15" s="14" t="e">
        <f t="shared" si="2"/>
        <v>#N/A</v>
      </c>
      <c r="M15" s="12" t="e">
        <f t="shared" si="3"/>
        <v>#N/A</v>
      </c>
    </row>
    <row r="16" spans="1:13" ht="12.75">
      <c r="A16" s="1" t="e">
        <f t="shared" si="1"/>
        <v>#N/A</v>
      </c>
      <c r="C16" s="2" t="e">
        <f>+VLOOKUP($B16,Gesamt!$A$5:$D$302,2,FALSE)</f>
        <v>#N/A</v>
      </c>
      <c r="D16" s="2" t="e">
        <f>+VLOOKUP($B16,Gesamt!$A$5:$D$302,3,FALSE)</f>
        <v>#N/A</v>
      </c>
      <c r="E16" s="1" t="e">
        <f>+VLOOKUP($B16,Gesamt!$A$5:$D$302,4,FALSE)</f>
        <v>#N/A</v>
      </c>
      <c r="F16" s="14" t="e">
        <f>+VLOOKUP($B16,Gesamt!$A$5:$F$302,5,FALSE)</f>
        <v>#N/A</v>
      </c>
      <c r="G16" s="14" t="e">
        <f>+VLOOKUP($B16,Gesamt!$A$5:$G$302,6,FALSE)</f>
        <v>#N/A</v>
      </c>
      <c r="H16" s="14" t="e">
        <f>+VLOOKUP($B16,Gesamt!$A$5:$H$302,7,FALSE)</f>
        <v>#N/A</v>
      </c>
      <c r="I16" s="14" t="e">
        <f>+VLOOKUP($B16,Gesamt!$A$5:$I$302,8,FALSE)</f>
        <v>#N/A</v>
      </c>
      <c r="J16" s="14" t="e">
        <f>+VLOOKUP($B16,Gesamt!$A$5:$K$302,9,FALSE)</f>
        <v>#N/A</v>
      </c>
      <c r="K16" s="14" t="e">
        <f>+VLOOKUP($B16,Gesamt!$A$5:$K$302,10,FALSE)</f>
        <v>#N/A</v>
      </c>
      <c r="L16" s="14" t="e">
        <f t="shared" si="2"/>
        <v>#N/A</v>
      </c>
      <c r="M16" s="12" t="e">
        <f t="shared" si="3"/>
        <v>#N/A</v>
      </c>
    </row>
    <row r="17" spans="1:13" ht="12.75">
      <c r="A17" s="1" t="e">
        <f t="shared" si="1"/>
        <v>#N/A</v>
      </c>
      <c r="C17" s="2" t="e">
        <f>+VLOOKUP($B17,Gesamt!$A$5:$D$302,2,FALSE)</f>
        <v>#N/A</v>
      </c>
      <c r="D17" s="2" t="e">
        <f>+VLOOKUP($B17,Gesamt!$A$5:$D$302,3,FALSE)</f>
        <v>#N/A</v>
      </c>
      <c r="E17" s="1" t="e">
        <f>+VLOOKUP($B17,Gesamt!$A$5:$D$302,4,FALSE)</f>
        <v>#N/A</v>
      </c>
      <c r="F17" s="14" t="e">
        <f>+VLOOKUP($B17,Gesamt!$A$5:$F$302,5,FALSE)</f>
        <v>#N/A</v>
      </c>
      <c r="G17" s="14" t="e">
        <f>+VLOOKUP($B17,Gesamt!$A$5:$G$302,6,FALSE)</f>
        <v>#N/A</v>
      </c>
      <c r="H17" s="14" t="e">
        <f>+VLOOKUP($B17,Gesamt!$A$5:$H$302,7,FALSE)</f>
        <v>#N/A</v>
      </c>
      <c r="I17" s="14" t="e">
        <f>+VLOOKUP($B17,Gesamt!$A$5:$I$302,8,FALSE)</f>
        <v>#N/A</v>
      </c>
      <c r="J17" s="14" t="e">
        <f>+VLOOKUP($B17,Gesamt!$A$5:$K$302,9,FALSE)</f>
        <v>#N/A</v>
      </c>
      <c r="K17" s="14" t="e">
        <f>+VLOOKUP($B17,Gesamt!$A$5:$K$302,10,FALSE)</f>
        <v>#N/A</v>
      </c>
      <c r="L17" s="14" t="e">
        <f t="shared" si="2"/>
        <v>#N/A</v>
      </c>
      <c r="M17" s="12" t="e">
        <f t="shared" si="3"/>
        <v>#N/A</v>
      </c>
    </row>
    <row r="18" spans="1:13" ht="12.75">
      <c r="A18" s="1" t="e">
        <f t="shared" si="1"/>
        <v>#N/A</v>
      </c>
      <c r="C18" s="2" t="e">
        <f>+VLOOKUP($B18,Gesamt!$A$5:$D$302,2,FALSE)</f>
        <v>#N/A</v>
      </c>
      <c r="D18" s="2" t="e">
        <f>+VLOOKUP($B18,Gesamt!$A$5:$D$302,3,FALSE)</f>
        <v>#N/A</v>
      </c>
      <c r="E18" s="1" t="e">
        <f>+VLOOKUP($B18,Gesamt!$A$5:$D$302,4,FALSE)</f>
        <v>#N/A</v>
      </c>
      <c r="F18" s="14" t="e">
        <f>+VLOOKUP($B18,Gesamt!$A$5:$F$302,5,FALSE)</f>
        <v>#N/A</v>
      </c>
      <c r="G18" s="14" t="e">
        <f>+VLOOKUP($B18,Gesamt!$A$5:$G$302,6,FALSE)</f>
        <v>#N/A</v>
      </c>
      <c r="H18" s="14" t="e">
        <f>+VLOOKUP($B18,Gesamt!$A$5:$H$302,7,FALSE)</f>
        <v>#N/A</v>
      </c>
      <c r="I18" s="14" t="e">
        <f>+VLOOKUP($B18,Gesamt!$A$5:$I$302,8,FALSE)</f>
        <v>#N/A</v>
      </c>
      <c r="J18" s="14" t="e">
        <f>+VLOOKUP($B18,Gesamt!$A$5:$K$302,9,FALSE)</f>
        <v>#N/A</v>
      </c>
      <c r="K18" s="14" t="e">
        <f>+VLOOKUP($B18,Gesamt!$A$5:$K$302,10,FALSE)</f>
        <v>#N/A</v>
      </c>
      <c r="L18" s="14" t="e">
        <f t="shared" si="2"/>
        <v>#N/A</v>
      </c>
      <c r="M18" s="12" t="e">
        <f t="shared" si="3"/>
        <v>#N/A</v>
      </c>
    </row>
    <row r="19" spans="1:13" ht="12.75">
      <c r="A19" s="1" t="e">
        <f t="shared" si="1"/>
        <v>#N/A</v>
      </c>
      <c r="C19" s="2" t="e">
        <f>+VLOOKUP($B19,Gesamt!$A$5:$D$302,2,FALSE)</f>
        <v>#N/A</v>
      </c>
      <c r="D19" s="2" t="e">
        <f>+VLOOKUP($B19,Gesamt!$A$5:$D$302,3,FALSE)</f>
        <v>#N/A</v>
      </c>
      <c r="E19" s="1" t="e">
        <f>+VLOOKUP($B19,Gesamt!$A$5:$D$302,4,FALSE)</f>
        <v>#N/A</v>
      </c>
      <c r="F19" s="14" t="e">
        <f>+VLOOKUP($B19,Gesamt!$A$5:$F$302,5,FALSE)</f>
        <v>#N/A</v>
      </c>
      <c r="G19" s="14" t="e">
        <f>+VLOOKUP($B19,Gesamt!$A$5:$G$302,6,FALSE)</f>
        <v>#N/A</v>
      </c>
      <c r="H19" s="14" t="e">
        <f>+VLOOKUP($B19,Gesamt!$A$5:$H$302,7,FALSE)</f>
        <v>#N/A</v>
      </c>
      <c r="I19" s="14" t="e">
        <f>+VLOOKUP($B19,Gesamt!$A$5:$I$302,8,FALSE)</f>
        <v>#N/A</v>
      </c>
      <c r="J19" s="14" t="e">
        <f>+VLOOKUP($B19,Gesamt!$A$5:$K$302,9,FALSE)</f>
        <v>#N/A</v>
      </c>
      <c r="K19" s="14" t="e">
        <f>+VLOOKUP($B19,Gesamt!$A$5:$K$302,10,FALSE)</f>
        <v>#N/A</v>
      </c>
      <c r="L19" s="14" t="e">
        <f t="shared" si="2"/>
        <v>#N/A</v>
      </c>
      <c r="M19" s="12" t="e">
        <f t="shared" si="3"/>
        <v>#N/A</v>
      </c>
    </row>
    <row r="20" spans="1:13" ht="12.75">
      <c r="A20" s="1" t="e">
        <f t="shared" si="1"/>
        <v>#N/A</v>
      </c>
      <c r="C20" s="2" t="e">
        <f>+VLOOKUP($B20,Gesamt!$A$5:$D$302,2,FALSE)</f>
        <v>#N/A</v>
      </c>
      <c r="D20" s="2" t="e">
        <f>+VLOOKUP($B20,Gesamt!$A$5:$D$302,3,FALSE)</f>
        <v>#N/A</v>
      </c>
      <c r="E20" s="1" t="e">
        <f>+VLOOKUP($B20,Gesamt!$A$5:$D$302,4,FALSE)</f>
        <v>#N/A</v>
      </c>
      <c r="F20" s="14" t="e">
        <f>+VLOOKUP($B20,Gesamt!$A$5:$F$302,5,FALSE)</f>
        <v>#N/A</v>
      </c>
      <c r="G20" s="14" t="e">
        <f>+VLOOKUP($B20,Gesamt!$A$5:$G$302,6,FALSE)</f>
        <v>#N/A</v>
      </c>
      <c r="H20" s="14" t="e">
        <f>+VLOOKUP($B20,Gesamt!$A$5:$H$302,7,FALSE)</f>
        <v>#N/A</v>
      </c>
      <c r="I20" s="14" t="e">
        <f>+VLOOKUP($B20,Gesamt!$A$5:$I$302,8,FALSE)</f>
        <v>#N/A</v>
      </c>
      <c r="J20" s="14" t="e">
        <f>+VLOOKUP($B20,Gesamt!$A$5:$K$302,9,FALSE)</f>
        <v>#N/A</v>
      </c>
      <c r="K20" s="14" t="e">
        <f>+VLOOKUP($B20,Gesamt!$A$5:$K$302,10,FALSE)</f>
        <v>#N/A</v>
      </c>
      <c r="L20" s="14" t="e">
        <f t="shared" si="2"/>
        <v>#N/A</v>
      </c>
      <c r="M20" s="12" t="e">
        <f t="shared" si="3"/>
        <v>#N/A</v>
      </c>
    </row>
    <row r="21" spans="1:13" ht="12.75">
      <c r="A21" s="1" t="e">
        <f t="shared" si="1"/>
        <v>#N/A</v>
      </c>
      <c r="C21" s="2" t="e">
        <f>+VLOOKUP($B21,Gesamt!$A$5:$D$302,2,FALSE)</f>
        <v>#N/A</v>
      </c>
      <c r="D21" s="2" t="e">
        <f>+VLOOKUP($B21,Gesamt!$A$5:$D$302,3,FALSE)</f>
        <v>#N/A</v>
      </c>
      <c r="E21" s="1" t="e">
        <f>+VLOOKUP($B21,Gesamt!$A$5:$D$302,4,FALSE)</f>
        <v>#N/A</v>
      </c>
      <c r="F21" s="14" t="e">
        <f>+VLOOKUP($B21,Gesamt!$A$5:$F$302,5,FALSE)</f>
        <v>#N/A</v>
      </c>
      <c r="G21" s="14" t="e">
        <f>+VLOOKUP($B21,Gesamt!$A$5:$G$302,6,FALSE)</f>
        <v>#N/A</v>
      </c>
      <c r="H21" s="14" t="e">
        <f>+VLOOKUP($B21,Gesamt!$A$5:$H$302,7,FALSE)</f>
        <v>#N/A</v>
      </c>
      <c r="I21" s="14" t="e">
        <f>+VLOOKUP($B21,Gesamt!$A$5:$I$302,8,FALSE)</f>
        <v>#N/A</v>
      </c>
      <c r="J21" s="14" t="e">
        <f>+VLOOKUP($B21,Gesamt!$A$5:$K$302,9,FALSE)</f>
        <v>#N/A</v>
      </c>
      <c r="K21" s="14" t="e">
        <f>+VLOOKUP($B21,Gesamt!$A$5:$K$302,10,FALSE)</f>
        <v>#N/A</v>
      </c>
      <c r="L21" s="14" t="e">
        <f t="shared" si="2"/>
        <v>#N/A</v>
      </c>
      <c r="M21" s="12" t="e">
        <f t="shared" si="3"/>
        <v>#N/A</v>
      </c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</sheetData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A1:J259"/>
  <sheetViews>
    <sheetView zoomScale="95" zoomScaleNormal="95" zoomScaleSheetLayoutView="10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10.421875" style="17" customWidth="1"/>
    <col min="2" max="2" width="21.8515625" style="20" customWidth="1"/>
    <col min="3" max="3" width="20.421875" style="20" customWidth="1"/>
    <col min="4" max="4" width="22.140625" style="20" customWidth="1"/>
    <col min="5" max="5" width="13.57421875" style="17" customWidth="1"/>
    <col min="6" max="6" width="14.421875" style="17" customWidth="1"/>
    <col min="7" max="7" width="13.7109375" style="17" customWidth="1"/>
    <col min="8" max="8" width="13.57421875" style="17" customWidth="1"/>
    <col min="9" max="9" width="13.421875" style="17" customWidth="1"/>
  </cols>
  <sheetData>
    <row r="1" spans="1:10" ht="15.75">
      <c r="A1" s="16" t="s">
        <v>7</v>
      </c>
      <c r="B1" s="16" t="s">
        <v>1</v>
      </c>
      <c r="C1" s="16" t="s">
        <v>11</v>
      </c>
      <c r="D1" s="16" t="s">
        <v>2</v>
      </c>
      <c r="E1" s="16" t="s">
        <v>13</v>
      </c>
      <c r="F1" s="16" t="s">
        <v>14</v>
      </c>
      <c r="G1" s="16" t="s">
        <v>15</v>
      </c>
      <c r="H1" s="16" t="s">
        <v>16</v>
      </c>
      <c r="I1" s="16" t="s">
        <v>17</v>
      </c>
      <c r="J1" s="16" t="s">
        <v>18</v>
      </c>
    </row>
    <row r="2" spans="1:10" ht="15">
      <c r="A2" s="25"/>
      <c r="B2" s="18" t="e">
        <f>+VLOOKUP($A2,Gesamt!$A$5:$D$302,2,FALSE)</f>
        <v>#N/A</v>
      </c>
      <c r="C2" s="18" t="e">
        <f>+VLOOKUP($A2,Gesamt!$A$5:$D$302,3,FALSE)</f>
        <v>#N/A</v>
      </c>
      <c r="D2" s="17" t="e">
        <f>+VLOOKUP($A2,Gesamt!$A$5:$D$302,4,FALSE)</f>
        <v>#N/A</v>
      </c>
      <c r="E2" s="17" t="s">
        <v>8</v>
      </c>
      <c r="F2" s="19" t="s">
        <v>9</v>
      </c>
      <c r="G2" s="17" t="s">
        <v>8</v>
      </c>
      <c r="H2" s="19" t="s">
        <v>9</v>
      </c>
      <c r="I2" s="17" t="s">
        <v>8</v>
      </c>
      <c r="J2" s="19" t="s">
        <v>9</v>
      </c>
    </row>
    <row r="3" spans="1:10" ht="15">
      <c r="A3" s="1"/>
      <c r="B3" s="18" t="e">
        <f>+VLOOKUP($A3,Gesamt!$A$5:$D$302,2,FALSE)</f>
        <v>#N/A</v>
      </c>
      <c r="C3" s="18" t="e">
        <f>+VLOOKUP($A3,Gesamt!$A$5:$D$302,3,FALSE)</f>
        <v>#N/A</v>
      </c>
      <c r="D3" s="17" t="e">
        <f>+VLOOKUP($A3,Gesamt!$A$5:$D$302,4,FALSE)</f>
        <v>#N/A</v>
      </c>
      <c r="E3" s="19" t="s">
        <v>9</v>
      </c>
      <c r="F3" s="17" t="s">
        <v>8</v>
      </c>
      <c r="G3" s="19" t="s">
        <v>9</v>
      </c>
      <c r="H3" s="17" t="s">
        <v>8</v>
      </c>
      <c r="I3" s="19" t="s">
        <v>9</v>
      </c>
      <c r="J3" s="17" t="s">
        <v>8</v>
      </c>
    </row>
    <row r="4" spans="1:10" ht="15">
      <c r="A4" s="1"/>
      <c r="B4" s="18" t="e">
        <f>+VLOOKUP($A4,Gesamt!$A$5:$D$302,2,FALSE)</f>
        <v>#N/A</v>
      </c>
      <c r="C4" s="18" t="e">
        <f>+VLOOKUP($A4,Gesamt!$A$5:$D$302,3,FALSE)</f>
        <v>#N/A</v>
      </c>
      <c r="D4" s="17" t="e">
        <f>+VLOOKUP($A4,Gesamt!$A$5:$D$302,4,FALSE)</f>
        <v>#N/A</v>
      </c>
      <c r="E4" s="17" t="s">
        <v>8</v>
      </c>
      <c r="F4" s="19" t="s">
        <v>9</v>
      </c>
      <c r="G4" s="17" t="s">
        <v>8</v>
      </c>
      <c r="H4" s="19" t="s">
        <v>9</v>
      </c>
      <c r="I4" s="17" t="s">
        <v>8</v>
      </c>
      <c r="J4" s="19" t="s">
        <v>9</v>
      </c>
    </row>
    <row r="5" spans="1:10" ht="15">
      <c r="A5" s="1"/>
      <c r="B5" s="18" t="e">
        <f>+VLOOKUP($A5,Gesamt!$A$5:$D$302,2,FALSE)</f>
        <v>#N/A</v>
      </c>
      <c r="C5" s="18" t="e">
        <f>+VLOOKUP($A5,Gesamt!$A$5:$D$302,3,FALSE)</f>
        <v>#N/A</v>
      </c>
      <c r="D5" s="17" t="e">
        <f>+VLOOKUP($A5,Gesamt!$A$5:$D$302,4,FALSE)</f>
        <v>#N/A</v>
      </c>
      <c r="E5" s="19" t="s">
        <v>9</v>
      </c>
      <c r="F5" s="17" t="s">
        <v>8</v>
      </c>
      <c r="G5" s="19" t="s">
        <v>9</v>
      </c>
      <c r="H5" s="17" t="s">
        <v>8</v>
      </c>
      <c r="I5" s="19" t="s">
        <v>9</v>
      </c>
      <c r="J5" s="17" t="s">
        <v>8</v>
      </c>
    </row>
    <row r="6" spans="1:10" ht="15">
      <c r="A6" s="1"/>
      <c r="B6" s="18" t="e">
        <f>+VLOOKUP($A6,Gesamt!$A$5:$D$302,2,FALSE)</f>
        <v>#N/A</v>
      </c>
      <c r="C6" s="18" t="e">
        <f>+VLOOKUP($A6,Gesamt!$A$5:$D$302,3,FALSE)</f>
        <v>#N/A</v>
      </c>
      <c r="D6" s="17" t="e">
        <f>+VLOOKUP($A6,Gesamt!$A$5:$D$302,4,FALSE)</f>
        <v>#N/A</v>
      </c>
      <c r="E6" s="17" t="s">
        <v>8</v>
      </c>
      <c r="F6" s="19" t="s">
        <v>9</v>
      </c>
      <c r="G6" s="17" t="s">
        <v>8</v>
      </c>
      <c r="H6" s="19" t="s">
        <v>9</v>
      </c>
      <c r="I6" s="17" t="s">
        <v>8</v>
      </c>
      <c r="J6" s="19" t="s">
        <v>9</v>
      </c>
    </row>
    <row r="7" spans="1:10" ht="15">
      <c r="A7" s="1"/>
      <c r="B7" s="18" t="e">
        <f>+VLOOKUP($A7,Gesamt!$A$5:$D$302,2,FALSE)</f>
        <v>#N/A</v>
      </c>
      <c r="C7" s="18" t="e">
        <f>+VLOOKUP($A7,Gesamt!$A$5:$D$302,3,FALSE)</f>
        <v>#N/A</v>
      </c>
      <c r="D7" s="17" t="e">
        <f>+VLOOKUP($A7,Gesamt!$A$5:$D$302,4,FALSE)</f>
        <v>#N/A</v>
      </c>
      <c r="E7" s="19" t="s">
        <v>9</v>
      </c>
      <c r="F7" s="17" t="s">
        <v>8</v>
      </c>
      <c r="G7" s="19" t="s">
        <v>9</v>
      </c>
      <c r="H7" s="17" t="s">
        <v>8</v>
      </c>
      <c r="I7" s="19" t="s">
        <v>9</v>
      </c>
      <c r="J7" s="17" t="s">
        <v>8</v>
      </c>
    </row>
    <row r="8" spans="1:10" ht="15">
      <c r="A8" s="1"/>
      <c r="B8" s="18" t="e">
        <f>+VLOOKUP($A8,Gesamt!$A$5:$D$302,2,FALSE)</f>
        <v>#N/A</v>
      </c>
      <c r="C8" s="18" t="e">
        <f>+VLOOKUP($A8,Gesamt!$A$5:$D$302,3,FALSE)</f>
        <v>#N/A</v>
      </c>
      <c r="D8" s="17" t="e">
        <f>+VLOOKUP($A8,Gesamt!$A$5:$D$302,4,FALSE)</f>
        <v>#N/A</v>
      </c>
      <c r="E8" s="17" t="s">
        <v>8</v>
      </c>
      <c r="F8" s="19" t="s">
        <v>9</v>
      </c>
      <c r="G8" s="17" t="s">
        <v>8</v>
      </c>
      <c r="H8" s="19" t="s">
        <v>9</v>
      </c>
      <c r="I8" s="17" t="s">
        <v>8</v>
      </c>
      <c r="J8" s="19" t="s">
        <v>9</v>
      </c>
    </row>
    <row r="9" spans="1:10" ht="15">
      <c r="A9" s="1"/>
      <c r="B9" s="18" t="e">
        <f>+VLOOKUP($A9,Gesamt!$A$5:$D$302,2,FALSE)</f>
        <v>#N/A</v>
      </c>
      <c r="C9" s="18" t="e">
        <f>+VLOOKUP($A9,Gesamt!$A$5:$D$302,3,FALSE)</f>
        <v>#N/A</v>
      </c>
      <c r="D9" s="17" t="e">
        <f>+VLOOKUP($A9,Gesamt!$A$5:$D$302,4,FALSE)</f>
        <v>#N/A</v>
      </c>
      <c r="E9" s="19" t="s">
        <v>9</v>
      </c>
      <c r="F9" s="17" t="s">
        <v>8</v>
      </c>
      <c r="G9" s="19" t="s">
        <v>9</v>
      </c>
      <c r="H9" s="17" t="s">
        <v>8</v>
      </c>
      <c r="I9" s="19" t="s">
        <v>9</v>
      </c>
      <c r="J9" s="17" t="s">
        <v>8</v>
      </c>
    </row>
    <row r="10" spans="1:10" ht="15">
      <c r="A10" s="1"/>
      <c r="B10" s="18" t="e">
        <f>+VLOOKUP($A10,Gesamt!$A$5:$D$302,2,FALSE)</f>
        <v>#N/A</v>
      </c>
      <c r="C10" s="18" t="e">
        <f>+VLOOKUP($A10,Gesamt!$A$5:$D$302,3,FALSE)</f>
        <v>#N/A</v>
      </c>
      <c r="D10" s="17" t="e">
        <f>+VLOOKUP($A10,Gesamt!$A$5:$D$302,4,FALSE)</f>
        <v>#N/A</v>
      </c>
      <c r="E10" s="17" t="s">
        <v>8</v>
      </c>
      <c r="F10" s="19" t="s">
        <v>9</v>
      </c>
      <c r="G10" s="17" t="s">
        <v>8</v>
      </c>
      <c r="H10" s="19" t="s">
        <v>9</v>
      </c>
      <c r="I10" s="17" t="s">
        <v>8</v>
      </c>
      <c r="J10" s="19" t="s">
        <v>9</v>
      </c>
    </row>
    <row r="11" spans="1:10" ht="15">
      <c r="A11" s="1"/>
      <c r="B11" s="18" t="e">
        <f>+VLOOKUP($A11,Gesamt!$A$5:$D$302,2,FALSE)</f>
        <v>#N/A</v>
      </c>
      <c r="C11" s="18" t="e">
        <f>+VLOOKUP($A11,Gesamt!$A$5:$D$302,3,FALSE)</f>
        <v>#N/A</v>
      </c>
      <c r="D11" s="17" t="e">
        <f>+VLOOKUP($A11,Gesamt!$A$5:$D$302,4,FALSE)</f>
        <v>#N/A</v>
      </c>
      <c r="E11" s="19" t="s">
        <v>9</v>
      </c>
      <c r="F11" s="17" t="s">
        <v>8</v>
      </c>
      <c r="G11" s="19" t="s">
        <v>9</v>
      </c>
      <c r="H11" s="17" t="s">
        <v>8</v>
      </c>
      <c r="I11" s="19" t="s">
        <v>9</v>
      </c>
      <c r="J11" s="17" t="s">
        <v>8</v>
      </c>
    </row>
    <row r="12" spans="1:10" ht="15">
      <c r="A12" s="1"/>
      <c r="B12" s="18" t="e">
        <f>+VLOOKUP($A12,Gesamt!$A$5:$D$302,2,FALSE)</f>
        <v>#N/A</v>
      </c>
      <c r="C12" s="18" t="e">
        <f>+VLOOKUP($A12,Gesamt!$A$5:$D$302,3,FALSE)</f>
        <v>#N/A</v>
      </c>
      <c r="D12" s="17" t="e">
        <f>+VLOOKUP($A12,Gesamt!$A$5:$D$302,4,FALSE)</f>
        <v>#N/A</v>
      </c>
      <c r="E12" s="17" t="s">
        <v>8</v>
      </c>
      <c r="F12" s="19" t="s">
        <v>9</v>
      </c>
      <c r="G12" s="17" t="s">
        <v>8</v>
      </c>
      <c r="H12" s="19" t="s">
        <v>9</v>
      </c>
      <c r="I12" s="17" t="s">
        <v>8</v>
      </c>
      <c r="J12" s="19" t="s">
        <v>9</v>
      </c>
    </row>
    <row r="13" spans="1:10" ht="15">
      <c r="A13" s="1"/>
      <c r="B13" s="18" t="e">
        <f>+VLOOKUP($A13,Gesamt!$A$5:$D$302,2,FALSE)</f>
        <v>#N/A</v>
      </c>
      <c r="C13" s="18" t="e">
        <f>+VLOOKUP($A13,Gesamt!$A$5:$D$302,3,FALSE)</f>
        <v>#N/A</v>
      </c>
      <c r="D13" s="17" t="e">
        <f>+VLOOKUP($A13,Gesamt!$A$5:$D$302,4,FALSE)</f>
        <v>#N/A</v>
      </c>
      <c r="E13" s="19" t="s">
        <v>9</v>
      </c>
      <c r="F13" s="17" t="s">
        <v>8</v>
      </c>
      <c r="G13" s="19" t="s">
        <v>9</v>
      </c>
      <c r="H13" s="17" t="s">
        <v>8</v>
      </c>
      <c r="I13" s="19" t="s">
        <v>9</v>
      </c>
      <c r="J13" s="17" t="s">
        <v>8</v>
      </c>
    </row>
    <row r="14" spans="1:10" ht="15">
      <c r="A14" s="1"/>
      <c r="B14" s="18" t="e">
        <f>+VLOOKUP($A14,Gesamt!$A$5:$D$302,2,FALSE)</f>
        <v>#N/A</v>
      </c>
      <c r="C14" s="18" t="e">
        <f>+VLOOKUP($A14,Gesamt!$A$5:$D$302,3,FALSE)</f>
        <v>#N/A</v>
      </c>
      <c r="D14" s="17" t="e">
        <f>+VLOOKUP($A14,Gesamt!$A$5:$D$302,4,FALSE)</f>
        <v>#N/A</v>
      </c>
      <c r="E14" s="17" t="s">
        <v>8</v>
      </c>
      <c r="F14" s="19" t="s">
        <v>9</v>
      </c>
      <c r="G14" s="17" t="s">
        <v>8</v>
      </c>
      <c r="H14" s="19" t="s">
        <v>9</v>
      </c>
      <c r="I14" s="17" t="s">
        <v>8</v>
      </c>
      <c r="J14" s="19" t="s">
        <v>9</v>
      </c>
    </row>
    <row r="15" spans="1:10" ht="15">
      <c r="A15" s="1"/>
      <c r="B15" s="18" t="e">
        <f>+VLOOKUP($A15,Gesamt!$A$5:$D$302,2,FALSE)</f>
        <v>#N/A</v>
      </c>
      <c r="C15" s="18" t="e">
        <f>+VLOOKUP($A15,Gesamt!$A$5:$D$302,3,FALSE)</f>
        <v>#N/A</v>
      </c>
      <c r="D15" s="17" t="e">
        <f>+VLOOKUP($A15,Gesamt!$A$5:$D$302,4,FALSE)</f>
        <v>#N/A</v>
      </c>
      <c r="E15" s="19" t="s">
        <v>9</v>
      </c>
      <c r="F15" s="17" t="s">
        <v>8</v>
      </c>
      <c r="G15" s="19" t="s">
        <v>9</v>
      </c>
      <c r="H15" s="17" t="s">
        <v>8</v>
      </c>
      <c r="I15" s="19" t="s">
        <v>9</v>
      </c>
      <c r="J15" s="17" t="s">
        <v>8</v>
      </c>
    </row>
    <row r="16" spans="1:10" ht="15">
      <c r="A16" s="1"/>
      <c r="B16" s="18" t="e">
        <f>+VLOOKUP($A16,Gesamt!$A$5:$D$302,2,FALSE)</f>
        <v>#N/A</v>
      </c>
      <c r="C16" s="18" t="e">
        <f>+VLOOKUP($A16,Gesamt!$A$5:$D$302,3,FALSE)</f>
        <v>#N/A</v>
      </c>
      <c r="D16" s="17" t="e">
        <f>+VLOOKUP($A16,Gesamt!$A$5:$D$302,4,FALSE)</f>
        <v>#N/A</v>
      </c>
      <c r="E16" s="21" t="s">
        <v>8</v>
      </c>
      <c r="F16" s="22" t="s">
        <v>9</v>
      </c>
      <c r="G16" s="21" t="s">
        <v>8</v>
      </c>
      <c r="H16" s="22" t="s">
        <v>9</v>
      </c>
      <c r="I16" s="21" t="s">
        <v>8</v>
      </c>
      <c r="J16" s="22" t="s">
        <v>9</v>
      </c>
    </row>
    <row r="17" spans="1:10" s="23" customFormat="1" ht="15">
      <c r="A17" s="1"/>
      <c r="B17" s="18" t="e">
        <f>+VLOOKUP($A17,Gesamt!$A$5:$D$302,2,FALSE)</f>
        <v>#N/A</v>
      </c>
      <c r="C17" s="18" t="e">
        <f>+VLOOKUP($A17,Gesamt!$A$5:$D$302,3,FALSE)</f>
        <v>#N/A</v>
      </c>
      <c r="D17" s="17" t="e">
        <f>+VLOOKUP($A17,Gesamt!$A$5:$D$302,4,FALSE)</f>
        <v>#N/A</v>
      </c>
      <c r="E17" s="19" t="s">
        <v>9</v>
      </c>
      <c r="F17" s="17" t="s">
        <v>8</v>
      </c>
      <c r="G17" s="19" t="s">
        <v>9</v>
      </c>
      <c r="H17" s="17" t="s">
        <v>8</v>
      </c>
      <c r="I17" s="19" t="s">
        <v>9</v>
      </c>
      <c r="J17" s="17" t="s">
        <v>8</v>
      </c>
    </row>
    <row r="18" spans="1:10" ht="15">
      <c r="A18" s="1"/>
      <c r="B18" s="18" t="e">
        <f>+VLOOKUP($A18,Gesamt!$A$5:$D$302,2,FALSE)</f>
        <v>#N/A</v>
      </c>
      <c r="C18" s="18" t="e">
        <f>+VLOOKUP($A18,Gesamt!$A$5:$D$302,3,FALSE)</f>
        <v>#N/A</v>
      </c>
      <c r="D18" s="17" t="e">
        <f>+VLOOKUP($A18,Gesamt!$A$5:$D$302,4,FALSE)</f>
        <v>#N/A</v>
      </c>
      <c r="E18" s="17" t="s">
        <v>8</v>
      </c>
      <c r="F18" s="19" t="s">
        <v>9</v>
      </c>
      <c r="G18" s="17" t="s">
        <v>8</v>
      </c>
      <c r="H18" s="19" t="s">
        <v>9</v>
      </c>
      <c r="I18" s="17" t="s">
        <v>8</v>
      </c>
      <c r="J18" s="19" t="s">
        <v>9</v>
      </c>
    </row>
    <row r="19" spans="1:10" ht="15">
      <c r="A19" s="1"/>
      <c r="B19" s="18" t="e">
        <f>+VLOOKUP($A19,Gesamt!$A$5:$D$302,2,FALSE)</f>
        <v>#N/A</v>
      </c>
      <c r="C19" s="18" t="e">
        <f>+VLOOKUP($A19,Gesamt!$A$5:$D$302,3,FALSE)</f>
        <v>#N/A</v>
      </c>
      <c r="D19" s="17" t="e">
        <f>+VLOOKUP($A19,Gesamt!$A$5:$D$302,4,FALSE)</f>
        <v>#N/A</v>
      </c>
      <c r="E19" s="19" t="s">
        <v>9</v>
      </c>
      <c r="F19" s="17" t="s">
        <v>8</v>
      </c>
      <c r="G19" s="19" t="s">
        <v>9</v>
      </c>
      <c r="H19" s="17" t="s">
        <v>8</v>
      </c>
      <c r="I19" s="19" t="s">
        <v>9</v>
      </c>
      <c r="J19" s="17" t="s">
        <v>8</v>
      </c>
    </row>
    <row r="20" spans="1:10" ht="15">
      <c r="A20" s="1"/>
      <c r="B20" s="18" t="e">
        <f>+VLOOKUP($A20,Gesamt!$A$5:$D$302,2,FALSE)</f>
        <v>#N/A</v>
      </c>
      <c r="C20" s="18" t="e">
        <f>+VLOOKUP($A20,Gesamt!$A$5:$D$302,3,FALSE)</f>
        <v>#N/A</v>
      </c>
      <c r="D20" s="17" t="e">
        <f>+VLOOKUP($A20,Gesamt!$A$5:$D$302,4,FALSE)</f>
        <v>#N/A</v>
      </c>
      <c r="E20" s="17" t="s">
        <v>8</v>
      </c>
      <c r="F20" s="19" t="s">
        <v>9</v>
      </c>
      <c r="G20" s="17" t="s">
        <v>8</v>
      </c>
      <c r="H20" s="19" t="s">
        <v>9</v>
      </c>
      <c r="I20" s="17" t="s">
        <v>8</v>
      </c>
      <c r="J20" s="19" t="s">
        <v>9</v>
      </c>
    </row>
    <row r="21" spans="1:10" ht="15">
      <c r="A21" s="1"/>
      <c r="B21" s="18" t="e">
        <f>+VLOOKUP($A21,Gesamt!$A$5:$D$302,2,FALSE)</f>
        <v>#N/A</v>
      </c>
      <c r="C21" s="18" t="e">
        <f>+VLOOKUP($A21,Gesamt!$A$5:$D$302,3,FALSE)</f>
        <v>#N/A</v>
      </c>
      <c r="D21" s="17" t="e">
        <f>+VLOOKUP($A21,Gesamt!$A$5:$D$302,4,FALSE)</f>
        <v>#N/A</v>
      </c>
      <c r="E21" s="19" t="s">
        <v>9</v>
      </c>
      <c r="F21" s="17" t="s">
        <v>8</v>
      </c>
      <c r="G21" s="19" t="s">
        <v>9</v>
      </c>
      <c r="H21" s="17" t="s">
        <v>8</v>
      </c>
      <c r="I21" s="19" t="s">
        <v>9</v>
      </c>
      <c r="J21" s="17" t="s">
        <v>8</v>
      </c>
    </row>
    <row r="22" spans="1:10" ht="15">
      <c r="A22" s="1"/>
      <c r="B22" s="18" t="e">
        <f>+VLOOKUP($A22,Gesamt!$A$5:$D$302,2,FALSE)</f>
        <v>#N/A</v>
      </c>
      <c r="C22" s="18" t="e">
        <f>+VLOOKUP($A22,Gesamt!$A$5:$D$302,3,FALSE)</f>
        <v>#N/A</v>
      </c>
      <c r="D22" s="17" t="e">
        <f>+VLOOKUP($A22,Gesamt!$A$5:$D$302,4,FALSE)</f>
        <v>#N/A</v>
      </c>
      <c r="E22" s="17" t="s">
        <v>8</v>
      </c>
      <c r="F22" s="19" t="s">
        <v>9</v>
      </c>
      <c r="G22" s="17" t="s">
        <v>8</v>
      </c>
      <c r="H22" s="19" t="s">
        <v>9</v>
      </c>
      <c r="I22" s="17" t="s">
        <v>8</v>
      </c>
      <c r="J22" s="19" t="s">
        <v>9</v>
      </c>
    </row>
    <row r="23" spans="1:10" ht="15">
      <c r="A23" s="1"/>
      <c r="B23" s="18" t="e">
        <f>+VLOOKUP($A23,Gesamt!$A$5:$D$302,2,FALSE)</f>
        <v>#N/A</v>
      </c>
      <c r="C23" s="18" t="e">
        <f>+VLOOKUP($A23,Gesamt!$A$5:$D$302,3,FALSE)</f>
        <v>#N/A</v>
      </c>
      <c r="D23" s="17" t="e">
        <f>+VLOOKUP($A23,Gesamt!$A$5:$D$302,4,FALSE)</f>
        <v>#N/A</v>
      </c>
      <c r="E23" s="22" t="s">
        <v>9</v>
      </c>
      <c r="F23" s="21" t="s">
        <v>8</v>
      </c>
      <c r="G23" s="22" t="s">
        <v>9</v>
      </c>
      <c r="H23" s="21" t="s">
        <v>8</v>
      </c>
      <c r="I23" s="22" t="s">
        <v>9</v>
      </c>
      <c r="J23" s="21" t="s">
        <v>8</v>
      </c>
    </row>
    <row r="24" spans="1:10" s="23" customFormat="1" ht="15">
      <c r="A24" s="1"/>
      <c r="B24" s="18" t="e">
        <f>+VLOOKUP($A24,Gesamt!$A$5:$D$302,2,FALSE)</f>
        <v>#N/A</v>
      </c>
      <c r="C24" s="18" t="e">
        <f>+VLOOKUP($A24,Gesamt!$A$5:$D$302,3,FALSE)</f>
        <v>#N/A</v>
      </c>
      <c r="D24" s="17" t="e">
        <f>+VLOOKUP($A24,Gesamt!$A$5:$D$302,4,FALSE)</f>
        <v>#N/A</v>
      </c>
      <c r="E24" s="17" t="s">
        <v>8</v>
      </c>
      <c r="F24" s="19" t="s">
        <v>9</v>
      </c>
      <c r="G24" s="17" t="s">
        <v>8</v>
      </c>
      <c r="H24" s="19" t="s">
        <v>9</v>
      </c>
      <c r="I24" s="17" t="s">
        <v>8</v>
      </c>
      <c r="J24" s="19" t="s">
        <v>9</v>
      </c>
    </row>
    <row r="25" spans="1:10" ht="15">
      <c r="A25" s="1"/>
      <c r="B25" s="18" t="e">
        <f>+VLOOKUP($A25,Gesamt!$A$5:$D$302,2,FALSE)</f>
        <v>#N/A</v>
      </c>
      <c r="C25" s="18" t="e">
        <f>+VLOOKUP($A25,Gesamt!$A$5:$D$302,3,FALSE)</f>
        <v>#N/A</v>
      </c>
      <c r="D25" s="17" t="e">
        <f>+VLOOKUP($A25,Gesamt!$A$5:$D$302,4,FALSE)</f>
        <v>#N/A</v>
      </c>
      <c r="E25" s="19" t="s">
        <v>9</v>
      </c>
      <c r="F25" s="17" t="s">
        <v>8</v>
      </c>
      <c r="G25" s="19" t="s">
        <v>9</v>
      </c>
      <c r="H25" s="17" t="s">
        <v>8</v>
      </c>
      <c r="I25" s="19" t="s">
        <v>9</v>
      </c>
      <c r="J25" s="17" t="s">
        <v>8</v>
      </c>
    </row>
    <row r="26" spans="1:10" ht="15">
      <c r="A26" s="1"/>
      <c r="B26" s="18" t="e">
        <f>+VLOOKUP($A26,Gesamt!$A$5:$D$302,2,FALSE)</f>
        <v>#N/A</v>
      </c>
      <c r="C26" s="18" t="e">
        <f>+VLOOKUP($A26,Gesamt!$A$5:$D$302,3,FALSE)</f>
        <v>#N/A</v>
      </c>
      <c r="D26" s="17" t="e">
        <f>+VLOOKUP($A26,Gesamt!$A$5:$D$302,4,FALSE)</f>
        <v>#N/A</v>
      </c>
      <c r="E26" s="17" t="s">
        <v>8</v>
      </c>
      <c r="F26" s="19" t="s">
        <v>9</v>
      </c>
      <c r="G26" s="17" t="s">
        <v>8</v>
      </c>
      <c r="H26" s="19" t="s">
        <v>9</v>
      </c>
      <c r="I26" s="17" t="s">
        <v>8</v>
      </c>
      <c r="J26" s="19" t="s">
        <v>9</v>
      </c>
    </row>
    <row r="27" spans="1:10" ht="15">
      <c r="A27" s="1"/>
      <c r="B27" s="18" t="e">
        <f>+VLOOKUP($A27,Gesamt!$A$5:$D$302,2,FALSE)</f>
        <v>#N/A</v>
      </c>
      <c r="C27" s="18" t="e">
        <f>+VLOOKUP($A27,Gesamt!$A$5:$D$302,3,FALSE)</f>
        <v>#N/A</v>
      </c>
      <c r="D27" s="17" t="e">
        <f>+VLOOKUP($A27,Gesamt!$A$5:$D$302,4,FALSE)</f>
        <v>#N/A</v>
      </c>
      <c r="E27" s="19" t="s">
        <v>9</v>
      </c>
      <c r="F27" s="17" t="s">
        <v>8</v>
      </c>
      <c r="G27" s="19" t="s">
        <v>9</v>
      </c>
      <c r="H27" s="17" t="s">
        <v>8</v>
      </c>
      <c r="I27" s="19" t="s">
        <v>9</v>
      </c>
      <c r="J27" s="17" t="s">
        <v>8</v>
      </c>
    </row>
    <row r="28" spans="1:10" ht="15">
      <c r="A28" s="1"/>
      <c r="B28" s="18" t="e">
        <f>+VLOOKUP($A28,Gesamt!$A$5:$D$302,2,FALSE)</f>
        <v>#N/A</v>
      </c>
      <c r="C28" s="18" t="e">
        <f>+VLOOKUP($A28,Gesamt!$A$5:$D$302,3,FALSE)</f>
        <v>#N/A</v>
      </c>
      <c r="D28" s="17" t="e">
        <f>+VLOOKUP($A28,Gesamt!$A$5:$D$302,4,FALSE)</f>
        <v>#N/A</v>
      </c>
      <c r="E28" s="17" t="s">
        <v>8</v>
      </c>
      <c r="F28" s="19" t="s">
        <v>9</v>
      </c>
      <c r="G28" s="17" t="s">
        <v>8</v>
      </c>
      <c r="H28" s="19" t="s">
        <v>9</v>
      </c>
      <c r="I28" s="17" t="s">
        <v>8</v>
      </c>
      <c r="J28" s="19" t="s">
        <v>9</v>
      </c>
    </row>
    <row r="29" spans="1:10" ht="15">
      <c r="A29" s="1"/>
      <c r="B29" s="18" t="e">
        <f>+VLOOKUP($A29,Gesamt!$A$5:$D$302,2,FALSE)</f>
        <v>#N/A</v>
      </c>
      <c r="C29" s="18" t="e">
        <f>+VLOOKUP($A29,Gesamt!$A$5:$D$302,3,FALSE)</f>
        <v>#N/A</v>
      </c>
      <c r="D29" s="17" t="e">
        <f>+VLOOKUP($A29,Gesamt!$A$5:$D$302,4,FALSE)</f>
        <v>#N/A</v>
      </c>
      <c r="E29" s="19" t="s">
        <v>9</v>
      </c>
      <c r="F29" s="17" t="s">
        <v>8</v>
      </c>
      <c r="G29" s="19" t="s">
        <v>9</v>
      </c>
      <c r="H29" s="17" t="s">
        <v>8</v>
      </c>
      <c r="I29" s="19" t="s">
        <v>9</v>
      </c>
      <c r="J29" s="17" t="s">
        <v>8</v>
      </c>
    </row>
    <row r="30" spans="1:10" ht="15">
      <c r="A30" s="1"/>
      <c r="B30" s="18" t="e">
        <f>+VLOOKUP($A30,Gesamt!$A$5:$D$302,2,FALSE)</f>
        <v>#N/A</v>
      </c>
      <c r="C30" s="18" t="e">
        <f>+VLOOKUP($A30,Gesamt!$A$5:$D$302,3,FALSE)</f>
        <v>#N/A</v>
      </c>
      <c r="D30" s="17" t="e">
        <f>+VLOOKUP($A30,Gesamt!$A$5:$D$302,4,FALSE)</f>
        <v>#N/A</v>
      </c>
      <c r="E30" s="17" t="s">
        <v>8</v>
      </c>
      <c r="F30" s="19" t="s">
        <v>9</v>
      </c>
      <c r="G30" s="17" t="s">
        <v>8</v>
      </c>
      <c r="H30" s="19" t="s">
        <v>9</v>
      </c>
      <c r="I30" s="17" t="s">
        <v>8</v>
      </c>
      <c r="J30" s="19" t="s">
        <v>9</v>
      </c>
    </row>
    <row r="31" spans="1:10" ht="15">
      <c r="A31" s="1"/>
      <c r="B31" s="18" t="e">
        <f>+VLOOKUP($A31,Gesamt!$A$5:$D$302,2,FALSE)</f>
        <v>#N/A</v>
      </c>
      <c r="C31" s="18" t="e">
        <f>+VLOOKUP($A31,Gesamt!$A$5:$D$302,3,FALSE)</f>
        <v>#N/A</v>
      </c>
      <c r="D31" s="17" t="e">
        <f>+VLOOKUP($A31,Gesamt!$A$5:$D$302,4,FALSE)</f>
        <v>#N/A</v>
      </c>
      <c r="E31" s="19" t="s">
        <v>9</v>
      </c>
      <c r="F31" s="17" t="s">
        <v>8</v>
      </c>
      <c r="G31" s="19" t="s">
        <v>9</v>
      </c>
      <c r="H31" s="17" t="s">
        <v>8</v>
      </c>
      <c r="I31" s="19" t="s">
        <v>9</v>
      </c>
      <c r="J31" s="17" t="s">
        <v>8</v>
      </c>
    </row>
    <row r="32" spans="1:10" ht="15">
      <c r="A32" s="1"/>
      <c r="B32" s="18" t="e">
        <f>+VLOOKUP($A32,Gesamt!$A$5:$D$302,2,FALSE)</f>
        <v>#N/A</v>
      </c>
      <c r="C32" s="18" t="e">
        <f>+VLOOKUP($A32,Gesamt!$A$5:$D$302,3,FALSE)</f>
        <v>#N/A</v>
      </c>
      <c r="D32" s="17" t="e">
        <f>+VLOOKUP($A32,Gesamt!$A$5:$D$302,4,FALSE)</f>
        <v>#N/A</v>
      </c>
      <c r="E32" s="17" t="s">
        <v>8</v>
      </c>
      <c r="F32" s="19" t="s">
        <v>9</v>
      </c>
      <c r="G32" s="17" t="s">
        <v>8</v>
      </c>
      <c r="H32" s="19" t="s">
        <v>9</v>
      </c>
      <c r="I32" s="17" t="s">
        <v>8</v>
      </c>
      <c r="J32" s="19" t="s">
        <v>9</v>
      </c>
    </row>
    <row r="33" spans="1:10" ht="15">
      <c r="A33" s="1"/>
      <c r="B33" s="18" t="e">
        <f>+VLOOKUP($A33,Gesamt!$A$5:$D$302,2,FALSE)</f>
        <v>#N/A</v>
      </c>
      <c r="C33" s="18" t="e">
        <f>+VLOOKUP($A33,Gesamt!$A$5:$D$302,3,FALSE)</f>
        <v>#N/A</v>
      </c>
      <c r="D33" s="17" t="e">
        <f>+VLOOKUP($A33,Gesamt!$A$5:$D$302,4,FALSE)</f>
        <v>#N/A</v>
      </c>
      <c r="E33" s="19" t="s">
        <v>9</v>
      </c>
      <c r="F33" s="17" t="s">
        <v>8</v>
      </c>
      <c r="G33" s="19" t="s">
        <v>9</v>
      </c>
      <c r="H33" s="17" t="s">
        <v>8</v>
      </c>
      <c r="I33" s="19" t="s">
        <v>9</v>
      </c>
      <c r="J33" s="17" t="s">
        <v>8</v>
      </c>
    </row>
    <row r="34" spans="1:10" ht="15">
      <c r="A34" s="1"/>
      <c r="B34" s="18" t="e">
        <f>+VLOOKUP($A34,Gesamt!$A$5:$D$302,2,FALSE)</f>
        <v>#N/A</v>
      </c>
      <c r="C34" s="18" t="e">
        <f>+VLOOKUP($A34,Gesamt!$A$5:$D$302,3,FALSE)</f>
        <v>#N/A</v>
      </c>
      <c r="D34" s="17" t="e">
        <f>+VLOOKUP($A34,Gesamt!$A$5:$D$302,4,FALSE)</f>
        <v>#N/A</v>
      </c>
      <c r="E34" s="17" t="s">
        <v>8</v>
      </c>
      <c r="F34" s="19" t="s">
        <v>9</v>
      </c>
      <c r="G34" s="17" t="s">
        <v>8</v>
      </c>
      <c r="H34" s="19" t="s">
        <v>9</v>
      </c>
      <c r="I34" s="17" t="s">
        <v>8</v>
      </c>
      <c r="J34" s="19" t="s">
        <v>9</v>
      </c>
    </row>
    <row r="35" spans="1:10" ht="15">
      <c r="A35" s="1"/>
      <c r="B35" s="18" t="e">
        <f>+VLOOKUP($A35,Gesamt!$A$5:$D$302,2,FALSE)</f>
        <v>#N/A</v>
      </c>
      <c r="C35" s="18" t="e">
        <f>+VLOOKUP($A35,Gesamt!$A$5:$D$302,3,FALSE)</f>
        <v>#N/A</v>
      </c>
      <c r="D35" s="17" t="e">
        <f>+VLOOKUP($A35,Gesamt!$A$5:$D$302,4,FALSE)</f>
        <v>#N/A</v>
      </c>
      <c r="E35" s="19" t="s">
        <v>9</v>
      </c>
      <c r="F35" s="17" t="s">
        <v>8</v>
      </c>
      <c r="G35" s="19" t="s">
        <v>9</v>
      </c>
      <c r="H35" s="17" t="s">
        <v>8</v>
      </c>
      <c r="I35" s="19" t="s">
        <v>9</v>
      </c>
      <c r="J35" s="17" t="s">
        <v>8</v>
      </c>
    </row>
    <row r="36" spans="1:10" ht="15">
      <c r="A36" s="1"/>
      <c r="B36" s="18" t="e">
        <f>+VLOOKUP($A36,Gesamt!$A$5:$D$302,2,FALSE)</f>
        <v>#N/A</v>
      </c>
      <c r="C36" s="18" t="e">
        <f>+VLOOKUP($A36,Gesamt!$A$5:$D$302,3,FALSE)</f>
        <v>#N/A</v>
      </c>
      <c r="D36" s="17" t="e">
        <f>+VLOOKUP($A36,Gesamt!$A$5:$D$302,4,FALSE)</f>
        <v>#N/A</v>
      </c>
      <c r="E36" s="17" t="s">
        <v>8</v>
      </c>
      <c r="F36" s="19" t="s">
        <v>9</v>
      </c>
      <c r="G36" s="17" t="s">
        <v>8</v>
      </c>
      <c r="H36" s="19" t="s">
        <v>9</v>
      </c>
      <c r="I36" s="17" t="s">
        <v>8</v>
      </c>
      <c r="J36" s="19" t="s">
        <v>9</v>
      </c>
    </row>
    <row r="37" spans="1:10" ht="15">
      <c r="A37" s="1"/>
      <c r="B37" s="18" t="e">
        <f>+VLOOKUP($A37,Gesamt!$A$5:$D$302,2,FALSE)</f>
        <v>#N/A</v>
      </c>
      <c r="C37" s="18" t="e">
        <f>+VLOOKUP($A37,Gesamt!$A$5:$D$302,3,FALSE)</f>
        <v>#N/A</v>
      </c>
      <c r="D37" s="17" t="e">
        <f>+VLOOKUP($A37,Gesamt!$A$5:$D$302,4,FALSE)</f>
        <v>#N/A</v>
      </c>
      <c r="E37" s="19" t="s">
        <v>9</v>
      </c>
      <c r="F37" s="17" t="s">
        <v>8</v>
      </c>
      <c r="G37" s="19" t="s">
        <v>9</v>
      </c>
      <c r="H37" s="17" t="s">
        <v>8</v>
      </c>
      <c r="I37" s="19" t="s">
        <v>9</v>
      </c>
      <c r="J37" s="17" t="s">
        <v>8</v>
      </c>
    </row>
    <row r="38" spans="1:10" ht="15">
      <c r="A38" s="1"/>
      <c r="B38" s="18" t="e">
        <f>+VLOOKUP($A38,Gesamt!$A$5:$D$302,2,FALSE)</f>
        <v>#N/A</v>
      </c>
      <c r="C38" s="18" t="e">
        <f>+VLOOKUP($A38,Gesamt!$A$5:$D$302,3,FALSE)</f>
        <v>#N/A</v>
      </c>
      <c r="D38" s="17" t="e">
        <f>+VLOOKUP($A38,Gesamt!$A$5:$D$302,4,FALSE)</f>
        <v>#N/A</v>
      </c>
      <c r="E38" s="17" t="s">
        <v>8</v>
      </c>
      <c r="F38" s="19" t="s">
        <v>9</v>
      </c>
      <c r="G38" s="17" t="s">
        <v>8</v>
      </c>
      <c r="H38" s="19" t="s">
        <v>9</v>
      </c>
      <c r="I38" s="17" t="s">
        <v>8</v>
      </c>
      <c r="J38" s="19" t="s">
        <v>9</v>
      </c>
    </row>
    <row r="39" spans="1:10" ht="15">
      <c r="A39" s="1"/>
      <c r="B39" s="18" t="e">
        <f>+VLOOKUP($A39,Gesamt!$A$5:$D$302,2,FALSE)</f>
        <v>#N/A</v>
      </c>
      <c r="C39" s="18" t="e">
        <f>+VLOOKUP($A39,Gesamt!$A$5:$D$302,3,FALSE)</f>
        <v>#N/A</v>
      </c>
      <c r="D39" s="17" t="e">
        <f>+VLOOKUP($A39,Gesamt!$A$5:$D$302,4,FALSE)</f>
        <v>#N/A</v>
      </c>
      <c r="E39" s="19" t="s">
        <v>9</v>
      </c>
      <c r="F39" s="17" t="s">
        <v>8</v>
      </c>
      <c r="G39" s="19" t="s">
        <v>9</v>
      </c>
      <c r="H39" s="17" t="s">
        <v>8</v>
      </c>
      <c r="I39" s="19" t="s">
        <v>9</v>
      </c>
      <c r="J39" s="17" t="s">
        <v>8</v>
      </c>
    </row>
    <row r="40" spans="1:10" ht="15">
      <c r="A40" s="1"/>
      <c r="B40" s="18" t="e">
        <f>+VLOOKUP($A40,Gesamt!$A$5:$D$302,2,FALSE)</f>
        <v>#N/A</v>
      </c>
      <c r="C40" s="18" t="e">
        <f>+VLOOKUP($A40,Gesamt!$A$5:$D$302,3,FALSE)</f>
        <v>#N/A</v>
      </c>
      <c r="D40" s="17" t="e">
        <f>+VLOOKUP($A40,Gesamt!$A$5:$D$302,4,FALSE)</f>
        <v>#N/A</v>
      </c>
      <c r="E40" s="17" t="s">
        <v>8</v>
      </c>
      <c r="F40" s="19" t="s">
        <v>9</v>
      </c>
      <c r="G40" s="17" t="s">
        <v>8</v>
      </c>
      <c r="H40" s="19" t="s">
        <v>9</v>
      </c>
      <c r="I40" s="17" t="s">
        <v>8</v>
      </c>
      <c r="J40" s="19" t="s">
        <v>9</v>
      </c>
    </row>
    <row r="41" spans="1:10" ht="15">
      <c r="A41" s="1"/>
      <c r="B41" s="18" t="e">
        <f>+VLOOKUP($A41,Gesamt!$A$5:$D$302,2,FALSE)</f>
        <v>#N/A</v>
      </c>
      <c r="C41" s="18" t="e">
        <f>+VLOOKUP($A41,Gesamt!$A$5:$D$302,3,FALSE)</f>
        <v>#N/A</v>
      </c>
      <c r="D41" s="17" t="e">
        <f>+VLOOKUP($A41,Gesamt!$A$5:$D$302,4,FALSE)</f>
        <v>#N/A</v>
      </c>
      <c r="E41" s="19" t="s">
        <v>9</v>
      </c>
      <c r="F41" s="17" t="s">
        <v>8</v>
      </c>
      <c r="G41" s="19" t="s">
        <v>9</v>
      </c>
      <c r="H41" s="17" t="s">
        <v>8</v>
      </c>
      <c r="I41" s="19" t="s">
        <v>9</v>
      </c>
      <c r="J41" s="17" t="s">
        <v>8</v>
      </c>
    </row>
    <row r="42" spans="1:10" ht="15">
      <c r="A42" s="1"/>
      <c r="B42" s="18" t="e">
        <f>+VLOOKUP($A42,Gesamt!$A$5:$D$302,2,FALSE)</f>
        <v>#N/A</v>
      </c>
      <c r="C42" s="18" t="e">
        <f>+VLOOKUP($A42,Gesamt!$A$5:$D$302,3,FALSE)</f>
        <v>#N/A</v>
      </c>
      <c r="D42" s="17" t="e">
        <f>+VLOOKUP($A42,Gesamt!$A$5:$D$302,4,FALSE)</f>
        <v>#N/A</v>
      </c>
      <c r="E42" s="17" t="s">
        <v>8</v>
      </c>
      <c r="F42" s="19" t="s">
        <v>9</v>
      </c>
      <c r="G42" s="17" t="s">
        <v>8</v>
      </c>
      <c r="H42" s="19" t="s">
        <v>9</v>
      </c>
      <c r="I42" s="17" t="s">
        <v>8</v>
      </c>
      <c r="J42" s="19" t="s">
        <v>9</v>
      </c>
    </row>
    <row r="43" spans="1:10" ht="15">
      <c r="A43" s="1"/>
      <c r="B43" s="18" t="e">
        <f>+VLOOKUP($A43,Gesamt!$A$5:$D$302,2,FALSE)</f>
        <v>#N/A</v>
      </c>
      <c r="C43" s="18" t="e">
        <f>+VLOOKUP($A43,Gesamt!$A$5:$D$302,3,FALSE)</f>
        <v>#N/A</v>
      </c>
      <c r="D43" s="17" t="e">
        <f>+VLOOKUP($A43,Gesamt!$A$5:$D$302,4,FALSE)</f>
        <v>#N/A</v>
      </c>
      <c r="E43" s="19" t="s">
        <v>9</v>
      </c>
      <c r="F43" s="17" t="s">
        <v>8</v>
      </c>
      <c r="G43" s="19" t="s">
        <v>9</v>
      </c>
      <c r="H43" s="17" t="s">
        <v>8</v>
      </c>
      <c r="I43" s="19" t="s">
        <v>9</v>
      </c>
      <c r="J43" s="17" t="s">
        <v>8</v>
      </c>
    </row>
    <row r="44" spans="1:10" ht="15">
      <c r="A44" s="1"/>
      <c r="B44" s="18" t="e">
        <f>+VLOOKUP($A44,Gesamt!$A$5:$D$302,2,FALSE)</f>
        <v>#N/A</v>
      </c>
      <c r="C44" s="18" t="e">
        <f>+VLOOKUP($A44,Gesamt!$A$5:$D$302,3,FALSE)</f>
        <v>#N/A</v>
      </c>
      <c r="D44" s="17" t="e">
        <f>+VLOOKUP($A44,Gesamt!$A$5:$D$302,4,FALSE)</f>
        <v>#N/A</v>
      </c>
      <c r="E44" s="17" t="s">
        <v>8</v>
      </c>
      <c r="F44" s="19" t="s">
        <v>9</v>
      </c>
      <c r="G44" s="17" t="s">
        <v>8</v>
      </c>
      <c r="H44" s="19" t="s">
        <v>9</v>
      </c>
      <c r="I44" s="17" t="s">
        <v>8</v>
      </c>
      <c r="J44" s="19" t="s">
        <v>9</v>
      </c>
    </row>
    <row r="45" spans="1:10" ht="15">
      <c r="A45" s="1"/>
      <c r="B45" s="18" t="e">
        <f>+VLOOKUP($A45,Gesamt!$A$5:$D$302,2,FALSE)</f>
        <v>#N/A</v>
      </c>
      <c r="C45" s="18" t="e">
        <f>+VLOOKUP($A45,Gesamt!$A$5:$D$302,3,FALSE)</f>
        <v>#N/A</v>
      </c>
      <c r="D45" s="17" t="e">
        <f>+VLOOKUP($A45,Gesamt!$A$5:$D$302,4,FALSE)</f>
        <v>#N/A</v>
      </c>
      <c r="E45" s="19" t="s">
        <v>9</v>
      </c>
      <c r="F45" s="17" t="s">
        <v>8</v>
      </c>
      <c r="G45" s="19" t="s">
        <v>9</v>
      </c>
      <c r="H45" s="17" t="s">
        <v>8</v>
      </c>
      <c r="I45" s="19" t="s">
        <v>9</v>
      </c>
      <c r="J45" s="17" t="s">
        <v>8</v>
      </c>
    </row>
    <row r="46" spans="1:10" ht="15">
      <c r="A46" s="1"/>
      <c r="B46" s="18" t="e">
        <f>+VLOOKUP($A46,Gesamt!$A$5:$D$302,2,FALSE)</f>
        <v>#N/A</v>
      </c>
      <c r="C46" s="18" t="e">
        <f>+VLOOKUP($A46,Gesamt!$A$5:$D$302,3,FALSE)</f>
        <v>#N/A</v>
      </c>
      <c r="D46" s="17" t="e">
        <f>+VLOOKUP($A46,Gesamt!$A$5:$D$302,4,FALSE)</f>
        <v>#N/A</v>
      </c>
      <c r="E46" s="17" t="s">
        <v>8</v>
      </c>
      <c r="F46" s="19" t="s">
        <v>9</v>
      </c>
      <c r="G46" s="17" t="s">
        <v>8</v>
      </c>
      <c r="H46" s="19" t="s">
        <v>9</v>
      </c>
      <c r="I46" s="17" t="s">
        <v>8</v>
      </c>
      <c r="J46" s="19" t="s">
        <v>9</v>
      </c>
    </row>
    <row r="47" spans="1:10" ht="15">
      <c r="A47" s="1"/>
      <c r="B47" s="18" t="e">
        <f>+VLOOKUP($A47,Gesamt!$A$5:$D$302,2,FALSE)</f>
        <v>#N/A</v>
      </c>
      <c r="C47" s="18" t="e">
        <f>+VLOOKUP($A47,Gesamt!$A$5:$D$302,3,FALSE)</f>
        <v>#N/A</v>
      </c>
      <c r="D47" s="17" t="e">
        <f>+VLOOKUP($A47,Gesamt!$A$5:$D$302,4,FALSE)</f>
        <v>#N/A</v>
      </c>
      <c r="E47" s="19" t="s">
        <v>9</v>
      </c>
      <c r="F47" s="17" t="s">
        <v>8</v>
      </c>
      <c r="G47" s="19" t="s">
        <v>9</v>
      </c>
      <c r="H47" s="17" t="s">
        <v>8</v>
      </c>
      <c r="I47" s="19" t="s">
        <v>9</v>
      </c>
      <c r="J47" s="17" t="s">
        <v>8</v>
      </c>
    </row>
    <row r="48" spans="1:10" ht="15">
      <c r="A48" s="1"/>
      <c r="B48" s="18" t="e">
        <f>+VLOOKUP($A48,Gesamt!$A$5:$D$302,2,FALSE)</f>
        <v>#N/A</v>
      </c>
      <c r="C48" s="18" t="e">
        <f>+VLOOKUP($A48,Gesamt!$A$5:$D$302,3,FALSE)</f>
        <v>#N/A</v>
      </c>
      <c r="D48" s="17" t="e">
        <f>+VLOOKUP($A48,Gesamt!$A$5:$D$302,4,FALSE)</f>
        <v>#N/A</v>
      </c>
      <c r="E48" s="17" t="s">
        <v>8</v>
      </c>
      <c r="F48" s="19" t="s">
        <v>9</v>
      </c>
      <c r="G48" s="17" t="s">
        <v>8</v>
      </c>
      <c r="H48" s="19" t="s">
        <v>9</v>
      </c>
      <c r="I48" s="17" t="s">
        <v>8</v>
      </c>
      <c r="J48" s="19" t="s">
        <v>9</v>
      </c>
    </row>
    <row r="49" spans="1:10" ht="15">
      <c r="A49" s="1"/>
      <c r="B49" s="18" t="e">
        <f>+VLOOKUP($A49,Gesamt!$A$5:$D$302,2,FALSE)</f>
        <v>#N/A</v>
      </c>
      <c r="C49" s="18" t="e">
        <f>+VLOOKUP($A49,Gesamt!$A$5:$D$302,3,FALSE)</f>
        <v>#N/A</v>
      </c>
      <c r="D49" s="17" t="e">
        <f>+VLOOKUP($A49,Gesamt!$A$5:$D$302,4,FALSE)</f>
        <v>#N/A</v>
      </c>
      <c r="E49" s="19" t="s">
        <v>9</v>
      </c>
      <c r="F49" s="17" t="s">
        <v>8</v>
      </c>
      <c r="G49" s="19" t="s">
        <v>9</v>
      </c>
      <c r="H49" s="17" t="s">
        <v>8</v>
      </c>
      <c r="I49" s="19" t="s">
        <v>9</v>
      </c>
      <c r="J49" s="17" t="s">
        <v>8</v>
      </c>
    </row>
    <row r="50" spans="1:10" ht="15">
      <c r="A50" s="1"/>
      <c r="B50" s="18" t="e">
        <f>+VLOOKUP($A50,Gesamt!$A$5:$D$302,2,FALSE)</f>
        <v>#N/A</v>
      </c>
      <c r="C50" s="18" t="e">
        <f>+VLOOKUP($A50,Gesamt!$A$5:$D$302,3,FALSE)</f>
        <v>#N/A</v>
      </c>
      <c r="D50" s="17" t="e">
        <f>+VLOOKUP($A50,Gesamt!$A$5:$D$302,4,FALSE)</f>
        <v>#N/A</v>
      </c>
      <c r="E50" s="17" t="s">
        <v>8</v>
      </c>
      <c r="F50" s="19" t="s">
        <v>9</v>
      </c>
      <c r="G50" s="17" t="s">
        <v>8</v>
      </c>
      <c r="H50" s="19" t="s">
        <v>9</v>
      </c>
      <c r="I50" s="17" t="s">
        <v>8</v>
      </c>
      <c r="J50" s="19" t="s">
        <v>9</v>
      </c>
    </row>
    <row r="51" spans="1:10" ht="15">
      <c r="A51" s="1"/>
      <c r="B51" s="18" t="e">
        <f>+VLOOKUP($A51,Gesamt!$A$5:$D$302,2,FALSE)</f>
        <v>#N/A</v>
      </c>
      <c r="C51" s="18" t="e">
        <f>+VLOOKUP($A51,Gesamt!$A$5:$D$302,3,FALSE)</f>
        <v>#N/A</v>
      </c>
      <c r="D51" s="17" t="e">
        <f>+VLOOKUP($A51,Gesamt!$A$5:$D$302,4,FALSE)</f>
        <v>#N/A</v>
      </c>
      <c r="E51" s="19" t="s">
        <v>9</v>
      </c>
      <c r="F51" s="17" t="s">
        <v>8</v>
      </c>
      <c r="G51" s="19" t="s">
        <v>9</v>
      </c>
      <c r="H51" s="17" t="s">
        <v>8</v>
      </c>
      <c r="I51" s="19" t="s">
        <v>9</v>
      </c>
      <c r="J51" s="17" t="s">
        <v>8</v>
      </c>
    </row>
    <row r="52" spans="1:10" ht="15">
      <c r="A52" s="1"/>
      <c r="B52" s="18" t="e">
        <f>+VLOOKUP($A52,Gesamt!$A$5:$D$302,2,FALSE)</f>
        <v>#N/A</v>
      </c>
      <c r="C52" s="18" t="e">
        <f>+VLOOKUP($A52,Gesamt!$A$5:$D$302,3,FALSE)</f>
        <v>#N/A</v>
      </c>
      <c r="D52" s="17" t="e">
        <f>+VLOOKUP($A52,Gesamt!$A$5:$D$302,4,FALSE)</f>
        <v>#N/A</v>
      </c>
      <c r="E52" s="17" t="s">
        <v>8</v>
      </c>
      <c r="F52" s="19" t="s">
        <v>9</v>
      </c>
      <c r="G52" s="17" t="s">
        <v>8</v>
      </c>
      <c r="H52" s="19" t="s">
        <v>9</v>
      </c>
      <c r="I52" s="17" t="s">
        <v>8</v>
      </c>
      <c r="J52" s="19" t="s">
        <v>9</v>
      </c>
    </row>
    <row r="53" spans="1:10" ht="15">
      <c r="A53" s="1"/>
      <c r="B53" s="18" t="e">
        <f>+VLOOKUP($A53,Gesamt!$A$5:$D$302,2,FALSE)</f>
        <v>#N/A</v>
      </c>
      <c r="C53" s="18" t="e">
        <f>+VLOOKUP($A53,Gesamt!$A$5:$D$302,3,FALSE)</f>
        <v>#N/A</v>
      </c>
      <c r="D53" s="17" t="e">
        <f>+VLOOKUP($A53,Gesamt!$A$5:$D$302,4,FALSE)</f>
        <v>#N/A</v>
      </c>
      <c r="E53" s="19" t="s">
        <v>9</v>
      </c>
      <c r="F53" s="17" t="s">
        <v>8</v>
      </c>
      <c r="G53" s="19" t="s">
        <v>9</v>
      </c>
      <c r="H53" s="17" t="s">
        <v>8</v>
      </c>
      <c r="I53" s="19" t="s">
        <v>9</v>
      </c>
      <c r="J53" s="17" t="s">
        <v>8</v>
      </c>
    </row>
    <row r="54" spans="1:10" ht="15">
      <c r="A54" s="1"/>
      <c r="B54" s="18" t="e">
        <f>+VLOOKUP($A54,Gesamt!$A$5:$D$302,2,FALSE)</f>
        <v>#N/A</v>
      </c>
      <c r="C54" s="18" t="e">
        <f>+VLOOKUP($A54,Gesamt!$A$5:$D$302,3,FALSE)</f>
        <v>#N/A</v>
      </c>
      <c r="D54" s="17" t="e">
        <f>+VLOOKUP($A54,Gesamt!$A$5:$D$302,4,FALSE)</f>
        <v>#N/A</v>
      </c>
      <c r="E54" s="17" t="s">
        <v>8</v>
      </c>
      <c r="F54" s="19" t="s">
        <v>9</v>
      </c>
      <c r="G54" s="17" t="s">
        <v>8</v>
      </c>
      <c r="H54" s="19" t="s">
        <v>9</v>
      </c>
      <c r="I54" s="17" t="s">
        <v>8</v>
      </c>
      <c r="J54" s="19" t="s">
        <v>9</v>
      </c>
    </row>
    <row r="55" spans="1:10" ht="15">
      <c r="A55" s="1"/>
      <c r="B55" s="18" t="e">
        <f>+VLOOKUP($A55,Gesamt!$A$5:$D$302,2,FALSE)</f>
        <v>#N/A</v>
      </c>
      <c r="C55" s="18" t="e">
        <f>+VLOOKUP($A55,Gesamt!$A$5:$D$302,3,FALSE)</f>
        <v>#N/A</v>
      </c>
      <c r="D55" s="17" t="e">
        <f>+VLOOKUP($A55,Gesamt!$A$5:$D$302,4,FALSE)</f>
        <v>#N/A</v>
      </c>
      <c r="E55" s="19" t="s">
        <v>9</v>
      </c>
      <c r="F55" s="17" t="s">
        <v>8</v>
      </c>
      <c r="G55" s="19" t="s">
        <v>9</v>
      </c>
      <c r="H55" s="17" t="s">
        <v>8</v>
      </c>
      <c r="I55" s="19" t="s">
        <v>9</v>
      </c>
      <c r="J55" s="17" t="s">
        <v>8</v>
      </c>
    </row>
    <row r="56" spans="1:10" ht="15">
      <c r="A56" s="1"/>
      <c r="B56" s="18" t="e">
        <f>+VLOOKUP($A56,Gesamt!$A$5:$D$302,2,FALSE)</f>
        <v>#N/A</v>
      </c>
      <c r="C56" s="18" t="e">
        <f>+VLOOKUP($A56,Gesamt!$A$5:$D$302,3,FALSE)</f>
        <v>#N/A</v>
      </c>
      <c r="D56" s="17" t="e">
        <f>+VLOOKUP($A56,Gesamt!$A$5:$D$302,4,FALSE)</f>
        <v>#N/A</v>
      </c>
      <c r="E56" s="17" t="s">
        <v>8</v>
      </c>
      <c r="F56" s="19" t="s">
        <v>9</v>
      </c>
      <c r="G56" s="17" t="s">
        <v>8</v>
      </c>
      <c r="H56" s="19" t="s">
        <v>9</v>
      </c>
      <c r="I56" s="17" t="s">
        <v>8</v>
      </c>
      <c r="J56" s="19" t="s">
        <v>9</v>
      </c>
    </row>
    <row r="57" spans="1:10" ht="15">
      <c r="A57" s="1"/>
      <c r="B57" s="18" t="e">
        <f>+VLOOKUP($A57,Gesamt!$A$5:$D$302,2,FALSE)</f>
        <v>#N/A</v>
      </c>
      <c r="C57" s="18" t="e">
        <f>+VLOOKUP($A57,Gesamt!$A$5:$D$302,3,FALSE)</f>
        <v>#N/A</v>
      </c>
      <c r="D57" s="17" t="e">
        <f>+VLOOKUP($A57,Gesamt!$A$5:$D$302,4,FALSE)</f>
        <v>#N/A</v>
      </c>
      <c r="E57" s="19" t="s">
        <v>9</v>
      </c>
      <c r="F57" s="17" t="s">
        <v>8</v>
      </c>
      <c r="G57" s="19" t="s">
        <v>9</v>
      </c>
      <c r="H57" s="17" t="s">
        <v>8</v>
      </c>
      <c r="I57" s="19" t="s">
        <v>9</v>
      </c>
      <c r="J57" s="17" t="s">
        <v>8</v>
      </c>
    </row>
    <row r="58" spans="1:10" ht="15">
      <c r="A58" s="1"/>
      <c r="B58" s="18" t="e">
        <f>+VLOOKUP($A58,Gesamt!$A$5:$D$302,2,FALSE)</f>
        <v>#N/A</v>
      </c>
      <c r="C58" s="18" t="e">
        <f>+VLOOKUP($A58,Gesamt!$A$5:$D$302,3,FALSE)</f>
        <v>#N/A</v>
      </c>
      <c r="D58" s="17" t="e">
        <f>+VLOOKUP($A58,Gesamt!$A$5:$D$302,4,FALSE)</f>
        <v>#N/A</v>
      </c>
      <c r="E58" s="17" t="s">
        <v>8</v>
      </c>
      <c r="F58" s="19" t="s">
        <v>9</v>
      </c>
      <c r="G58" s="17" t="s">
        <v>8</v>
      </c>
      <c r="H58" s="19" t="s">
        <v>9</v>
      </c>
      <c r="I58" s="17" t="s">
        <v>8</v>
      </c>
      <c r="J58" s="19" t="s">
        <v>9</v>
      </c>
    </row>
    <row r="59" spans="1:10" ht="15">
      <c r="A59" s="1"/>
      <c r="B59" s="18" t="e">
        <f>+VLOOKUP($A59,Gesamt!$A$5:$D$302,2,FALSE)</f>
        <v>#N/A</v>
      </c>
      <c r="C59" s="18" t="e">
        <f>+VLOOKUP($A59,Gesamt!$A$5:$D$302,3,FALSE)</f>
        <v>#N/A</v>
      </c>
      <c r="D59" s="17" t="e">
        <f>+VLOOKUP($A59,Gesamt!$A$5:$D$302,4,FALSE)</f>
        <v>#N/A</v>
      </c>
      <c r="E59" s="19" t="s">
        <v>9</v>
      </c>
      <c r="F59" s="17" t="s">
        <v>8</v>
      </c>
      <c r="G59" s="19" t="s">
        <v>9</v>
      </c>
      <c r="H59" s="17" t="s">
        <v>8</v>
      </c>
      <c r="I59" s="19" t="s">
        <v>9</v>
      </c>
      <c r="J59" s="17" t="s">
        <v>8</v>
      </c>
    </row>
    <row r="60" spans="1:10" ht="15">
      <c r="A60" s="1"/>
      <c r="B60" s="18" t="e">
        <f>+VLOOKUP($A60,Gesamt!$A$5:$D$302,2,FALSE)</f>
        <v>#N/A</v>
      </c>
      <c r="C60" s="18" t="e">
        <f>+VLOOKUP($A60,Gesamt!$A$5:$D$302,3,FALSE)</f>
        <v>#N/A</v>
      </c>
      <c r="D60" s="17" t="e">
        <f>+VLOOKUP($A60,Gesamt!$A$5:$D$302,4,FALSE)</f>
        <v>#N/A</v>
      </c>
      <c r="E60" s="17" t="s">
        <v>8</v>
      </c>
      <c r="F60" s="19" t="s">
        <v>9</v>
      </c>
      <c r="G60" s="17" t="s">
        <v>8</v>
      </c>
      <c r="H60" s="19" t="s">
        <v>9</v>
      </c>
      <c r="I60" s="17" t="s">
        <v>8</v>
      </c>
      <c r="J60" s="19" t="s">
        <v>9</v>
      </c>
    </row>
    <row r="61" spans="1:10" ht="15">
      <c r="A61" s="1"/>
      <c r="B61" s="18" t="e">
        <f>+VLOOKUP($A61,Gesamt!$A$5:$D$302,2,FALSE)</f>
        <v>#N/A</v>
      </c>
      <c r="C61" s="18" t="e">
        <f>+VLOOKUP($A61,Gesamt!$A$5:$D$302,3,FALSE)</f>
        <v>#N/A</v>
      </c>
      <c r="D61" s="17" t="e">
        <f>+VLOOKUP($A61,Gesamt!$A$5:$D$302,4,FALSE)</f>
        <v>#N/A</v>
      </c>
      <c r="E61" s="19" t="s">
        <v>9</v>
      </c>
      <c r="F61" s="17" t="s">
        <v>8</v>
      </c>
      <c r="G61" s="19" t="s">
        <v>9</v>
      </c>
      <c r="H61" s="17" t="s">
        <v>8</v>
      </c>
      <c r="I61" s="19" t="s">
        <v>9</v>
      </c>
      <c r="J61" s="17" t="s">
        <v>8</v>
      </c>
    </row>
    <row r="62" spans="1:10" ht="15">
      <c r="A62" s="1"/>
      <c r="B62" s="18" t="e">
        <f>+VLOOKUP($A62,Gesamt!$A$5:$D$302,2,FALSE)</f>
        <v>#N/A</v>
      </c>
      <c r="C62" s="18" t="e">
        <f>+VLOOKUP($A62,Gesamt!$A$5:$D$302,3,FALSE)</f>
        <v>#N/A</v>
      </c>
      <c r="D62" s="17" t="e">
        <f>+VLOOKUP($A62,Gesamt!$A$5:$D$302,4,FALSE)</f>
        <v>#N/A</v>
      </c>
      <c r="E62" s="17" t="s">
        <v>8</v>
      </c>
      <c r="F62" s="19" t="s">
        <v>9</v>
      </c>
      <c r="G62" s="17" t="s">
        <v>8</v>
      </c>
      <c r="H62" s="19" t="s">
        <v>9</v>
      </c>
      <c r="I62" s="17" t="s">
        <v>8</v>
      </c>
      <c r="J62" s="19" t="s">
        <v>9</v>
      </c>
    </row>
    <row r="63" spans="1:10" ht="15">
      <c r="A63" s="1"/>
      <c r="B63" s="18" t="e">
        <f>+VLOOKUP($A63,Gesamt!$A$5:$D$302,2,FALSE)</f>
        <v>#N/A</v>
      </c>
      <c r="C63" s="18" t="e">
        <f>+VLOOKUP($A63,Gesamt!$A$5:$D$302,3,FALSE)</f>
        <v>#N/A</v>
      </c>
      <c r="D63" s="17" t="e">
        <f>+VLOOKUP($A63,Gesamt!$A$5:$D$302,4,FALSE)</f>
        <v>#N/A</v>
      </c>
      <c r="E63" s="22" t="s">
        <v>9</v>
      </c>
      <c r="F63" s="21" t="s">
        <v>8</v>
      </c>
      <c r="G63" s="22" t="s">
        <v>9</v>
      </c>
      <c r="H63" s="21" t="s">
        <v>8</v>
      </c>
      <c r="I63" s="22" t="s">
        <v>9</v>
      </c>
      <c r="J63" s="21" t="s">
        <v>8</v>
      </c>
    </row>
    <row r="64" spans="1:10" s="23" customFormat="1" ht="15">
      <c r="A64" s="1"/>
      <c r="B64" s="18" t="e">
        <f>+VLOOKUP($A64,Gesamt!$A$5:$D$302,2,FALSE)</f>
        <v>#N/A</v>
      </c>
      <c r="C64" s="18" t="e">
        <f>+VLOOKUP($A64,Gesamt!$A$5:$D$302,3,FALSE)</f>
        <v>#N/A</v>
      </c>
      <c r="D64" s="17" t="e">
        <f>+VLOOKUP($A64,Gesamt!$A$5:$D$302,4,FALSE)</f>
        <v>#N/A</v>
      </c>
      <c r="E64" s="21" t="s">
        <v>8</v>
      </c>
      <c r="F64" s="22" t="s">
        <v>9</v>
      </c>
      <c r="G64" s="21" t="s">
        <v>8</v>
      </c>
      <c r="H64" s="22" t="s">
        <v>9</v>
      </c>
      <c r="I64" s="21" t="s">
        <v>8</v>
      </c>
      <c r="J64" s="22" t="s">
        <v>9</v>
      </c>
    </row>
    <row r="65" spans="1:10" s="23" customFormat="1" ht="15">
      <c r="A65" s="1"/>
      <c r="B65" s="18" t="e">
        <f>+VLOOKUP($A65,Gesamt!$A$5:$D$302,2,FALSE)</f>
        <v>#N/A</v>
      </c>
      <c r="C65" s="18" t="e">
        <f>+VLOOKUP($A65,Gesamt!$A$5:$D$302,3,FALSE)</f>
        <v>#N/A</v>
      </c>
      <c r="D65" s="17" t="e">
        <f>+VLOOKUP($A65,Gesamt!$A$5:$D$302,4,FALSE)</f>
        <v>#N/A</v>
      </c>
      <c r="E65" s="19" t="s">
        <v>9</v>
      </c>
      <c r="F65" s="17" t="s">
        <v>8</v>
      </c>
      <c r="G65" s="19" t="s">
        <v>9</v>
      </c>
      <c r="H65" s="17" t="s">
        <v>8</v>
      </c>
      <c r="I65" s="19" t="s">
        <v>9</v>
      </c>
      <c r="J65" s="17" t="s">
        <v>8</v>
      </c>
    </row>
    <row r="66" spans="1:10" ht="15">
      <c r="A66" s="1"/>
      <c r="B66" s="18" t="e">
        <f>+VLOOKUP($A66,Gesamt!$A$5:$D$302,2,FALSE)</f>
        <v>#N/A</v>
      </c>
      <c r="C66" s="18" t="e">
        <f>+VLOOKUP($A66,Gesamt!$A$5:$D$302,3,FALSE)</f>
        <v>#N/A</v>
      </c>
      <c r="D66" s="17" t="e">
        <f>+VLOOKUP($A66,Gesamt!$A$5:$D$302,4,FALSE)</f>
        <v>#N/A</v>
      </c>
      <c r="E66" s="17" t="s">
        <v>8</v>
      </c>
      <c r="F66" s="19" t="s">
        <v>9</v>
      </c>
      <c r="G66" s="17" t="s">
        <v>8</v>
      </c>
      <c r="H66" s="19" t="s">
        <v>9</v>
      </c>
      <c r="I66" s="17" t="s">
        <v>8</v>
      </c>
      <c r="J66" s="19" t="s">
        <v>9</v>
      </c>
    </row>
    <row r="67" spans="1:10" ht="15">
      <c r="A67" s="1"/>
      <c r="B67" s="18" t="e">
        <f>+VLOOKUP($A67,Gesamt!$A$5:$D$302,2,FALSE)</f>
        <v>#N/A</v>
      </c>
      <c r="C67" s="18" t="e">
        <f>+VLOOKUP($A67,Gesamt!$A$5:$D$302,3,FALSE)</f>
        <v>#N/A</v>
      </c>
      <c r="D67" s="17" t="e">
        <f>+VLOOKUP($A67,Gesamt!$A$5:$D$302,4,FALSE)</f>
        <v>#N/A</v>
      </c>
      <c r="E67" s="19" t="s">
        <v>9</v>
      </c>
      <c r="F67" s="17" t="s">
        <v>8</v>
      </c>
      <c r="G67" s="19" t="s">
        <v>9</v>
      </c>
      <c r="H67" s="17" t="s">
        <v>8</v>
      </c>
      <c r="I67" s="19" t="s">
        <v>9</v>
      </c>
      <c r="J67" s="17" t="s">
        <v>8</v>
      </c>
    </row>
    <row r="68" spans="1:10" ht="15">
      <c r="A68" s="1"/>
      <c r="B68" s="18" t="e">
        <f>+VLOOKUP($A68,Gesamt!$A$5:$D$302,2,FALSE)</f>
        <v>#N/A</v>
      </c>
      <c r="C68" s="18" t="e">
        <f>+VLOOKUP($A68,Gesamt!$A$5:$D$302,3,FALSE)</f>
        <v>#N/A</v>
      </c>
      <c r="D68" s="17" t="e">
        <f>+VLOOKUP($A68,Gesamt!$A$5:$D$302,4,FALSE)</f>
        <v>#N/A</v>
      </c>
      <c r="E68" s="17" t="s">
        <v>8</v>
      </c>
      <c r="F68" s="19" t="s">
        <v>9</v>
      </c>
      <c r="G68" s="17" t="s">
        <v>8</v>
      </c>
      <c r="H68" s="19" t="s">
        <v>9</v>
      </c>
      <c r="I68" s="17" t="s">
        <v>8</v>
      </c>
      <c r="J68" s="19" t="s">
        <v>9</v>
      </c>
    </row>
    <row r="69" spans="1:10" ht="15">
      <c r="A69" s="1"/>
      <c r="B69" s="18" t="e">
        <f>+VLOOKUP($A69,Gesamt!$A$5:$D$302,2,FALSE)</f>
        <v>#N/A</v>
      </c>
      <c r="C69" s="18" t="e">
        <f>+VLOOKUP($A69,Gesamt!$A$5:$D$302,3,FALSE)</f>
        <v>#N/A</v>
      </c>
      <c r="D69" s="17" t="e">
        <f>+VLOOKUP($A69,Gesamt!$A$5:$D$302,4,FALSE)</f>
        <v>#N/A</v>
      </c>
      <c r="E69" s="19" t="s">
        <v>9</v>
      </c>
      <c r="F69" s="17" t="s">
        <v>8</v>
      </c>
      <c r="G69" s="19" t="s">
        <v>9</v>
      </c>
      <c r="H69" s="17" t="s">
        <v>8</v>
      </c>
      <c r="I69" s="19" t="s">
        <v>9</v>
      </c>
      <c r="J69" s="17" t="s">
        <v>8</v>
      </c>
    </row>
    <row r="70" spans="1:10" ht="15">
      <c r="A70" s="1"/>
      <c r="B70" s="18" t="e">
        <f>+VLOOKUP($A70,Gesamt!$A$5:$D$302,2,FALSE)</f>
        <v>#N/A</v>
      </c>
      <c r="C70" s="18" t="e">
        <f>+VLOOKUP($A70,Gesamt!$A$5:$D$302,3,FALSE)</f>
        <v>#N/A</v>
      </c>
      <c r="D70" s="17" t="e">
        <f>+VLOOKUP($A70,Gesamt!$A$5:$D$302,4,FALSE)</f>
        <v>#N/A</v>
      </c>
      <c r="E70" s="17" t="s">
        <v>8</v>
      </c>
      <c r="F70" s="19" t="s">
        <v>9</v>
      </c>
      <c r="G70" s="17" t="s">
        <v>8</v>
      </c>
      <c r="H70" s="19" t="s">
        <v>9</v>
      </c>
      <c r="I70" s="17" t="s">
        <v>8</v>
      </c>
      <c r="J70" s="19" t="s">
        <v>9</v>
      </c>
    </row>
    <row r="71" spans="1:10" ht="15">
      <c r="A71" s="1"/>
      <c r="B71" s="18" t="e">
        <f>+VLOOKUP($A71,Gesamt!$A$5:$D$302,2,FALSE)</f>
        <v>#N/A</v>
      </c>
      <c r="C71" s="18" t="e">
        <f>+VLOOKUP($A71,Gesamt!$A$5:$D$302,3,FALSE)</f>
        <v>#N/A</v>
      </c>
      <c r="D71" s="17" t="e">
        <f>+VLOOKUP($A71,Gesamt!$A$5:$D$302,4,FALSE)</f>
        <v>#N/A</v>
      </c>
      <c r="E71" s="19" t="s">
        <v>9</v>
      </c>
      <c r="F71" s="17" t="s">
        <v>8</v>
      </c>
      <c r="G71" s="19" t="s">
        <v>9</v>
      </c>
      <c r="H71" s="17" t="s">
        <v>8</v>
      </c>
      <c r="I71" s="19" t="s">
        <v>9</v>
      </c>
      <c r="J71" s="17" t="s">
        <v>8</v>
      </c>
    </row>
    <row r="72" spans="1:10" ht="15">
      <c r="A72" s="1"/>
      <c r="B72" s="18" t="e">
        <f>+VLOOKUP($A72,Gesamt!$A$5:$D$302,2,FALSE)</f>
        <v>#N/A</v>
      </c>
      <c r="C72" s="18" t="e">
        <f>+VLOOKUP($A72,Gesamt!$A$5:$D$302,3,FALSE)</f>
        <v>#N/A</v>
      </c>
      <c r="D72" s="17" t="e">
        <f>+VLOOKUP($A72,Gesamt!$A$5:$D$302,4,FALSE)</f>
        <v>#N/A</v>
      </c>
      <c r="E72" s="17" t="s">
        <v>8</v>
      </c>
      <c r="F72" s="19" t="s">
        <v>9</v>
      </c>
      <c r="G72" s="17" t="s">
        <v>8</v>
      </c>
      <c r="H72" s="19" t="s">
        <v>9</v>
      </c>
      <c r="I72" s="17" t="s">
        <v>8</v>
      </c>
      <c r="J72" s="19" t="s">
        <v>9</v>
      </c>
    </row>
    <row r="73" spans="1:10" ht="15">
      <c r="A73" s="1"/>
      <c r="B73" s="18" t="e">
        <f>+VLOOKUP($A73,Gesamt!$A$5:$D$302,2,FALSE)</f>
        <v>#N/A</v>
      </c>
      <c r="C73" s="18" t="e">
        <f>+VLOOKUP($A73,Gesamt!$A$5:$D$302,3,FALSE)</f>
        <v>#N/A</v>
      </c>
      <c r="D73" s="17" t="e">
        <f>+VLOOKUP($A73,Gesamt!$A$5:$D$302,4,FALSE)</f>
        <v>#N/A</v>
      </c>
      <c r="E73" s="19" t="s">
        <v>9</v>
      </c>
      <c r="F73" s="17" t="s">
        <v>8</v>
      </c>
      <c r="G73" s="19" t="s">
        <v>9</v>
      </c>
      <c r="H73" s="17" t="s">
        <v>8</v>
      </c>
      <c r="I73" s="19" t="s">
        <v>9</v>
      </c>
      <c r="J73" s="17" t="s">
        <v>8</v>
      </c>
    </row>
    <row r="74" spans="1:10" ht="15">
      <c r="A74" s="1">
        <v>100</v>
      </c>
      <c r="B74" s="18" t="e">
        <f>+VLOOKUP($A74,Gesamt!$A$5:$D$302,2,FALSE)</f>
        <v>#N/A</v>
      </c>
      <c r="C74" s="18" t="e">
        <f>+VLOOKUP($A74,Gesamt!$A$5:$D$302,3,FALSE)</f>
        <v>#N/A</v>
      </c>
      <c r="D74" s="17" t="e">
        <f>+VLOOKUP($A74,Gesamt!$A$5:$D$302,4,FALSE)</f>
        <v>#N/A</v>
      </c>
      <c r="E74" s="17" t="s">
        <v>8</v>
      </c>
      <c r="F74" s="19" t="s">
        <v>9</v>
      </c>
      <c r="G74" s="17" t="s">
        <v>8</v>
      </c>
      <c r="H74" s="19" t="s">
        <v>9</v>
      </c>
      <c r="I74" s="17" t="s">
        <v>8</v>
      </c>
      <c r="J74" s="19" t="s">
        <v>9</v>
      </c>
    </row>
    <row r="75" spans="1:10" ht="15">
      <c r="A75" s="1"/>
      <c r="B75" s="18" t="e">
        <f>+VLOOKUP($A75,Gesamt!$A$5:$D$302,2,FALSE)</f>
        <v>#N/A</v>
      </c>
      <c r="C75" s="18" t="e">
        <f>+VLOOKUP($A75,Gesamt!$A$5:$D$302,3,FALSE)</f>
        <v>#N/A</v>
      </c>
      <c r="D75" s="17" t="e">
        <f>+VLOOKUP($A75,Gesamt!$A$5:$D$302,4,FALSE)</f>
        <v>#N/A</v>
      </c>
      <c r="E75" s="19" t="s">
        <v>9</v>
      </c>
      <c r="F75" s="17" t="s">
        <v>8</v>
      </c>
      <c r="G75" s="19" t="s">
        <v>9</v>
      </c>
      <c r="H75" s="17" t="s">
        <v>8</v>
      </c>
      <c r="I75" s="19" t="s">
        <v>9</v>
      </c>
      <c r="J75" s="17" t="s">
        <v>8</v>
      </c>
    </row>
    <row r="76" spans="1:10" ht="15">
      <c r="A76" s="1"/>
      <c r="B76" s="18" t="e">
        <f>+VLOOKUP($A76,Gesamt!$A$5:$D$302,2,FALSE)</f>
        <v>#N/A</v>
      </c>
      <c r="C76" s="18" t="e">
        <f>+VLOOKUP($A76,Gesamt!$A$5:$D$302,3,FALSE)</f>
        <v>#N/A</v>
      </c>
      <c r="D76" s="17" t="e">
        <f>+VLOOKUP($A76,Gesamt!$A$5:$D$302,4,FALSE)</f>
        <v>#N/A</v>
      </c>
      <c r="E76" s="17" t="s">
        <v>8</v>
      </c>
      <c r="F76" s="19" t="s">
        <v>9</v>
      </c>
      <c r="G76" s="17" t="s">
        <v>8</v>
      </c>
      <c r="H76" s="19" t="s">
        <v>9</v>
      </c>
      <c r="I76" s="17" t="s">
        <v>8</v>
      </c>
      <c r="J76" s="19" t="s">
        <v>9</v>
      </c>
    </row>
    <row r="77" spans="1:10" ht="15">
      <c r="A77" s="1"/>
      <c r="B77" s="18" t="e">
        <f>+VLOOKUP($A77,Gesamt!$A$5:$D$302,2,FALSE)</f>
        <v>#N/A</v>
      </c>
      <c r="C77" s="18" t="e">
        <f>+VLOOKUP($A77,Gesamt!$A$5:$D$302,3,FALSE)</f>
        <v>#N/A</v>
      </c>
      <c r="D77" s="17" t="e">
        <f>+VLOOKUP($A77,Gesamt!$A$5:$D$302,4,FALSE)</f>
        <v>#N/A</v>
      </c>
      <c r="E77" s="19" t="s">
        <v>9</v>
      </c>
      <c r="F77" s="17" t="s">
        <v>8</v>
      </c>
      <c r="G77" s="19" t="s">
        <v>9</v>
      </c>
      <c r="H77" s="17" t="s">
        <v>8</v>
      </c>
      <c r="I77" s="19" t="s">
        <v>9</v>
      </c>
      <c r="J77" s="17" t="s">
        <v>8</v>
      </c>
    </row>
    <row r="78" spans="1:10" ht="15">
      <c r="A78" s="1"/>
      <c r="B78" s="18" t="e">
        <f>+VLOOKUP($A78,Gesamt!$A$5:$D$302,2,FALSE)</f>
        <v>#N/A</v>
      </c>
      <c r="C78" s="18" t="e">
        <f>+VLOOKUP($A78,Gesamt!$A$5:$D$302,3,FALSE)</f>
        <v>#N/A</v>
      </c>
      <c r="D78" s="17" t="e">
        <f>+VLOOKUP($A78,Gesamt!$A$5:$D$302,4,FALSE)</f>
        <v>#N/A</v>
      </c>
      <c r="E78" s="17" t="s">
        <v>8</v>
      </c>
      <c r="F78" s="19" t="s">
        <v>9</v>
      </c>
      <c r="G78" s="17" t="s">
        <v>8</v>
      </c>
      <c r="H78" s="19" t="s">
        <v>9</v>
      </c>
      <c r="I78" s="17" t="s">
        <v>8</v>
      </c>
      <c r="J78" s="19" t="s">
        <v>9</v>
      </c>
    </row>
    <row r="79" spans="1:10" ht="15">
      <c r="A79" s="1"/>
      <c r="B79" s="18" t="e">
        <f>+VLOOKUP($A79,Gesamt!$A$5:$D$302,2,FALSE)</f>
        <v>#N/A</v>
      </c>
      <c r="C79" s="18" t="e">
        <f>+VLOOKUP($A79,Gesamt!$A$5:$D$302,3,FALSE)</f>
        <v>#N/A</v>
      </c>
      <c r="D79" s="17" t="e">
        <f>+VLOOKUP($A79,Gesamt!$A$5:$D$302,4,FALSE)</f>
        <v>#N/A</v>
      </c>
      <c r="E79" s="19" t="s">
        <v>9</v>
      </c>
      <c r="F79" s="17" t="s">
        <v>8</v>
      </c>
      <c r="G79" s="19" t="s">
        <v>9</v>
      </c>
      <c r="H79" s="17" t="s">
        <v>8</v>
      </c>
      <c r="I79" s="19" t="s">
        <v>9</v>
      </c>
      <c r="J79" s="17" t="s">
        <v>8</v>
      </c>
    </row>
    <row r="80" spans="1:10" ht="15">
      <c r="A80" s="1"/>
      <c r="B80" s="18" t="e">
        <f>+VLOOKUP($A80,Gesamt!$A$5:$D$302,2,FALSE)</f>
        <v>#N/A</v>
      </c>
      <c r="C80" s="18" t="e">
        <f>+VLOOKUP($A80,Gesamt!$A$5:$D$302,3,FALSE)</f>
        <v>#N/A</v>
      </c>
      <c r="D80" s="17" t="e">
        <f>+VLOOKUP($A80,Gesamt!$A$5:$D$302,4,FALSE)</f>
        <v>#N/A</v>
      </c>
      <c r="E80" s="17" t="s">
        <v>8</v>
      </c>
      <c r="F80" s="19" t="s">
        <v>9</v>
      </c>
      <c r="G80" s="17" t="s">
        <v>8</v>
      </c>
      <c r="H80" s="19" t="s">
        <v>9</v>
      </c>
      <c r="I80" s="17" t="s">
        <v>8</v>
      </c>
      <c r="J80" s="19" t="s">
        <v>9</v>
      </c>
    </row>
    <row r="81" spans="1:10" ht="15">
      <c r="A81" s="1"/>
      <c r="B81" s="18" t="e">
        <f>+VLOOKUP($A81,Gesamt!$A$5:$D$302,2,FALSE)</f>
        <v>#N/A</v>
      </c>
      <c r="C81" s="18" t="e">
        <f>+VLOOKUP($A81,Gesamt!$A$5:$D$302,3,FALSE)</f>
        <v>#N/A</v>
      </c>
      <c r="D81" s="17" t="e">
        <f>+VLOOKUP($A81,Gesamt!$A$5:$D$302,4,FALSE)</f>
        <v>#N/A</v>
      </c>
      <c r="E81" s="19" t="s">
        <v>9</v>
      </c>
      <c r="F81" s="17" t="s">
        <v>8</v>
      </c>
      <c r="G81" s="19" t="s">
        <v>9</v>
      </c>
      <c r="H81" s="17" t="s">
        <v>8</v>
      </c>
      <c r="I81" s="19" t="s">
        <v>9</v>
      </c>
      <c r="J81" s="17" t="s">
        <v>8</v>
      </c>
    </row>
    <row r="82" spans="1:10" ht="15">
      <c r="A82" s="1"/>
      <c r="B82" s="18" t="e">
        <f>+VLOOKUP($A82,Gesamt!$A$5:$D$302,2,FALSE)</f>
        <v>#N/A</v>
      </c>
      <c r="C82" s="18" t="e">
        <f>+VLOOKUP($A82,Gesamt!$A$5:$D$302,3,FALSE)</f>
        <v>#N/A</v>
      </c>
      <c r="D82" s="17" t="e">
        <f>+VLOOKUP($A82,Gesamt!$A$5:$D$302,4,FALSE)</f>
        <v>#N/A</v>
      </c>
      <c r="E82" s="17" t="s">
        <v>8</v>
      </c>
      <c r="F82" s="19" t="s">
        <v>9</v>
      </c>
      <c r="G82" s="17" t="s">
        <v>8</v>
      </c>
      <c r="H82" s="19" t="s">
        <v>9</v>
      </c>
      <c r="I82" s="17" t="s">
        <v>8</v>
      </c>
      <c r="J82" s="19" t="s">
        <v>9</v>
      </c>
    </row>
    <row r="83" spans="1:10" ht="15">
      <c r="A83" s="1"/>
      <c r="B83" s="18" t="e">
        <f>+VLOOKUP($A83,Gesamt!$A$5:$D$302,2,FALSE)</f>
        <v>#N/A</v>
      </c>
      <c r="C83" s="18" t="e">
        <f>+VLOOKUP($A83,Gesamt!$A$5:$D$302,3,FALSE)</f>
        <v>#N/A</v>
      </c>
      <c r="D83" s="17" t="e">
        <f>+VLOOKUP($A83,Gesamt!$A$5:$D$302,4,FALSE)</f>
        <v>#N/A</v>
      </c>
      <c r="E83" s="19" t="s">
        <v>9</v>
      </c>
      <c r="F83" s="17" t="s">
        <v>8</v>
      </c>
      <c r="G83" s="19" t="s">
        <v>9</v>
      </c>
      <c r="H83" s="17" t="s">
        <v>8</v>
      </c>
      <c r="I83" s="19" t="s">
        <v>9</v>
      </c>
      <c r="J83" s="17" t="s">
        <v>8</v>
      </c>
    </row>
    <row r="84" spans="1:10" ht="15">
      <c r="A84" s="1"/>
      <c r="B84" s="18" t="e">
        <f>+VLOOKUP($A84,Gesamt!$A$5:$D$302,2,FALSE)</f>
        <v>#N/A</v>
      </c>
      <c r="C84" s="18" t="e">
        <f>+VLOOKUP($A84,Gesamt!$A$5:$D$302,3,FALSE)</f>
        <v>#N/A</v>
      </c>
      <c r="D84" s="17" t="e">
        <f>+VLOOKUP($A84,Gesamt!$A$5:$D$302,4,FALSE)</f>
        <v>#N/A</v>
      </c>
      <c r="E84" s="17" t="s">
        <v>8</v>
      </c>
      <c r="F84" s="19" t="s">
        <v>9</v>
      </c>
      <c r="G84" s="17" t="s">
        <v>8</v>
      </c>
      <c r="H84" s="19" t="s">
        <v>9</v>
      </c>
      <c r="I84" s="17" t="s">
        <v>8</v>
      </c>
      <c r="J84" s="19" t="s">
        <v>9</v>
      </c>
    </row>
    <row r="85" spans="1:10" ht="15">
      <c r="A85" s="1"/>
      <c r="B85" s="18" t="e">
        <f>+VLOOKUP($A85,Gesamt!$A$5:$D$302,2,FALSE)</f>
        <v>#N/A</v>
      </c>
      <c r="C85" s="18" t="e">
        <f>+VLOOKUP($A85,Gesamt!$A$5:$D$302,3,FALSE)</f>
        <v>#N/A</v>
      </c>
      <c r="D85" s="17" t="e">
        <f>+VLOOKUP($A85,Gesamt!$A$5:$D$302,4,FALSE)</f>
        <v>#N/A</v>
      </c>
      <c r="E85" s="19" t="s">
        <v>9</v>
      </c>
      <c r="F85" s="17" t="s">
        <v>8</v>
      </c>
      <c r="G85" s="19" t="s">
        <v>9</v>
      </c>
      <c r="H85" s="17" t="s">
        <v>8</v>
      </c>
      <c r="I85" s="19" t="s">
        <v>9</v>
      </c>
      <c r="J85" s="17" t="s">
        <v>8</v>
      </c>
    </row>
    <row r="86" spans="1:10" ht="15">
      <c r="A86" s="1"/>
      <c r="B86" s="18" t="e">
        <f>+VLOOKUP($A86,Gesamt!$A$5:$D$302,2,FALSE)</f>
        <v>#N/A</v>
      </c>
      <c r="C86" s="18" t="e">
        <f>+VLOOKUP($A86,Gesamt!$A$5:$D$302,3,FALSE)</f>
        <v>#N/A</v>
      </c>
      <c r="D86" s="17" t="e">
        <f>+VLOOKUP($A86,Gesamt!$A$5:$D$302,4,FALSE)</f>
        <v>#N/A</v>
      </c>
      <c r="E86" s="17" t="s">
        <v>8</v>
      </c>
      <c r="F86" s="19" t="s">
        <v>9</v>
      </c>
      <c r="G86" s="17" t="s">
        <v>8</v>
      </c>
      <c r="H86" s="19" t="s">
        <v>9</v>
      </c>
      <c r="I86" s="17" t="s">
        <v>8</v>
      </c>
      <c r="J86" s="19" t="s">
        <v>9</v>
      </c>
    </row>
    <row r="87" spans="1:10" ht="15">
      <c r="A87" s="1"/>
      <c r="B87" s="18" t="e">
        <f>+VLOOKUP($A87,Gesamt!$A$5:$D$302,2,FALSE)</f>
        <v>#N/A</v>
      </c>
      <c r="C87" s="18" t="e">
        <f>+VLOOKUP($A87,Gesamt!$A$5:$D$302,3,FALSE)</f>
        <v>#N/A</v>
      </c>
      <c r="D87" s="17" t="e">
        <f>+VLOOKUP($A87,Gesamt!$A$5:$D$302,4,FALSE)</f>
        <v>#N/A</v>
      </c>
      <c r="E87" s="19" t="s">
        <v>9</v>
      </c>
      <c r="F87" s="17" t="s">
        <v>8</v>
      </c>
      <c r="G87" s="19" t="s">
        <v>9</v>
      </c>
      <c r="H87" s="17" t="s">
        <v>8</v>
      </c>
      <c r="I87" s="19" t="s">
        <v>9</v>
      </c>
      <c r="J87" s="17" t="s">
        <v>8</v>
      </c>
    </row>
    <row r="88" spans="1:10" ht="15">
      <c r="A88" s="1"/>
      <c r="B88" s="18" t="e">
        <f>+VLOOKUP($A88,Gesamt!$A$5:$D$302,2,FALSE)</f>
        <v>#N/A</v>
      </c>
      <c r="C88" s="18" t="e">
        <f>+VLOOKUP($A88,Gesamt!$A$5:$D$302,3,FALSE)</f>
        <v>#N/A</v>
      </c>
      <c r="D88" s="17" t="e">
        <f>+VLOOKUP($A88,Gesamt!$A$5:$D$302,4,FALSE)</f>
        <v>#N/A</v>
      </c>
      <c r="E88" s="17" t="s">
        <v>8</v>
      </c>
      <c r="F88" s="19" t="s">
        <v>9</v>
      </c>
      <c r="G88" s="17" t="s">
        <v>8</v>
      </c>
      <c r="H88" s="19" t="s">
        <v>9</v>
      </c>
      <c r="I88" s="17" t="s">
        <v>8</v>
      </c>
      <c r="J88" s="19" t="s">
        <v>9</v>
      </c>
    </row>
    <row r="89" spans="1:10" ht="15">
      <c r="A89" s="1"/>
      <c r="B89" s="18" t="e">
        <f>+VLOOKUP($A89,Gesamt!$A$5:$D$302,2,FALSE)</f>
        <v>#N/A</v>
      </c>
      <c r="C89" s="18" t="e">
        <f>+VLOOKUP($A89,Gesamt!$A$5:$D$302,3,FALSE)</f>
        <v>#N/A</v>
      </c>
      <c r="D89" s="17" t="e">
        <f>+VLOOKUP($A89,Gesamt!$A$5:$D$302,4,FALSE)</f>
        <v>#N/A</v>
      </c>
      <c r="E89" s="19" t="s">
        <v>9</v>
      </c>
      <c r="F89" s="17" t="s">
        <v>8</v>
      </c>
      <c r="G89" s="19" t="s">
        <v>9</v>
      </c>
      <c r="H89" s="17" t="s">
        <v>8</v>
      </c>
      <c r="I89" s="19" t="s">
        <v>9</v>
      </c>
      <c r="J89" s="17" t="s">
        <v>8</v>
      </c>
    </row>
    <row r="90" spans="1:10" ht="15">
      <c r="A90" s="1"/>
      <c r="B90" s="18" t="e">
        <f>+VLOOKUP($A90,Gesamt!$A$5:$D$302,2,FALSE)</f>
        <v>#N/A</v>
      </c>
      <c r="C90" s="18" t="e">
        <f>+VLOOKUP($A90,Gesamt!$A$5:$D$302,3,FALSE)</f>
        <v>#N/A</v>
      </c>
      <c r="D90" s="17" t="e">
        <f>+VLOOKUP($A90,Gesamt!$A$5:$D$302,4,FALSE)</f>
        <v>#N/A</v>
      </c>
      <c r="E90" s="17" t="s">
        <v>8</v>
      </c>
      <c r="F90" s="19" t="s">
        <v>9</v>
      </c>
      <c r="G90" s="17" t="s">
        <v>8</v>
      </c>
      <c r="H90" s="19" t="s">
        <v>9</v>
      </c>
      <c r="I90" s="17" t="s">
        <v>8</v>
      </c>
      <c r="J90" s="19" t="s">
        <v>9</v>
      </c>
    </row>
    <row r="91" spans="2:10" ht="15">
      <c r="B91" s="18" t="e">
        <f>+VLOOKUP($A91,Gesamt!$A$5:$D$302,2,FALSE)</f>
        <v>#N/A</v>
      </c>
      <c r="C91" s="18" t="e">
        <f>+VLOOKUP($A91,Gesamt!$A$5:$D$302,3,FALSE)</f>
        <v>#N/A</v>
      </c>
      <c r="D91" s="17" t="e">
        <f>+VLOOKUP($A91,Gesamt!$A$5:$D$302,4,FALSE)</f>
        <v>#N/A</v>
      </c>
      <c r="E91" s="19" t="s">
        <v>9</v>
      </c>
      <c r="F91" s="17" t="s">
        <v>8</v>
      </c>
      <c r="G91" s="19" t="s">
        <v>9</v>
      </c>
      <c r="H91" s="17" t="s">
        <v>8</v>
      </c>
      <c r="I91" s="19" t="s">
        <v>9</v>
      </c>
      <c r="J91" s="17" t="s">
        <v>8</v>
      </c>
    </row>
    <row r="92" spans="2:10" ht="15">
      <c r="B92" s="18" t="e">
        <f>+VLOOKUP($A92,Gesamt!$A$5:$D$302,2,FALSE)</f>
        <v>#N/A</v>
      </c>
      <c r="C92" s="18" t="e">
        <f>+VLOOKUP($A92,Gesamt!$A$5:$D$302,3,FALSE)</f>
        <v>#N/A</v>
      </c>
      <c r="D92" s="17" t="e">
        <f>+VLOOKUP($A92,Gesamt!$A$5:$D$302,4,FALSE)</f>
        <v>#N/A</v>
      </c>
      <c r="E92" s="17" t="s">
        <v>8</v>
      </c>
      <c r="F92" s="19" t="s">
        <v>9</v>
      </c>
      <c r="G92" s="17" t="s">
        <v>8</v>
      </c>
      <c r="H92" s="19" t="s">
        <v>9</v>
      </c>
      <c r="I92" s="17" t="s">
        <v>8</v>
      </c>
      <c r="J92" s="19" t="s">
        <v>9</v>
      </c>
    </row>
    <row r="93" spans="2:10" ht="15">
      <c r="B93" s="18" t="e">
        <f>+VLOOKUP($A93,Gesamt!$A$5:$D$302,2,FALSE)</f>
        <v>#N/A</v>
      </c>
      <c r="C93" s="18" t="e">
        <f>+VLOOKUP($A93,Gesamt!$A$5:$D$302,3,FALSE)</f>
        <v>#N/A</v>
      </c>
      <c r="D93" s="17" t="e">
        <f>+VLOOKUP($A93,Gesamt!$A$5:$D$302,4,FALSE)</f>
        <v>#N/A</v>
      </c>
      <c r="E93" s="19" t="s">
        <v>9</v>
      </c>
      <c r="F93" s="17" t="s">
        <v>8</v>
      </c>
      <c r="G93" s="19" t="s">
        <v>9</v>
      </c>
      <c r="H93" s="17" t="s">
        <v>8</v>
      </c>
      <c r="I93" s="19" t="s">
        <v>9</v>
      </c>
      <c r="J93" s="17" t="s">
        <v>8</v>
      </c>
    </row>
    <row r="94" spans="2:10" ht="15">
      <c r="B94" s="18" t="e">
        <f>+VLOOKUP($A94,Gesamt!$A$5:$D$302,2,FALSE)</f>
        <v>#N/A</v>
      </c>
      <c r="C94" s="18" t="e">
        <f>+VLOOKUP($A94,Gesamt!$A$5:$D$302,3,FALSE)</f>
        <v>#N/A</v>
      </c>
      <c r="D94" s="17" t="e">
        <f>+VLOOKUP($A94,Gesamt!$A$5:$D$302,4,FALSE)</f>
        <v>#N/A</v>
      </c>
      <c r="E94" s="17" t="s">
        <v>8</v>
      </c>
      <c r="F94" s="19" t="s">
        <v>9</v>
      </c>
      <c r="G94" s="17" t="s">
        <v>8</v>
      </c>
      <c r="H94" s="19" t="s">
        <v>9</v>
      </c>
      <c r="I94" s="17" t="s">
        <v>8</v>
      </c>
      <c r="J94" s="19" t="s">
        <v>9</v>
      </c>
    </row>
    <row r="95" spans="2:10" ht="15">
      <c r="B95" s="18" t="e">
        <f>+VLOOKUP($A95,Gesamt!$A$5:$D$302,2,FALSE)</f>
        <v>#N/A</v>
      </c>
      <c r="C95" s="18" t="e">
        <f>+VLOOKUP($A95,Gesamt!$A$5:$D$302,3,FALSE)</f>
        <v>#N/A</v>
      </c>
      <c r="D95" s="17" t="e">
        <f>+VLOOKUP($A95,Gesamt!$A$5:$D$302,4,FALSE)</f>
        <v>#N/A</v>
      </c>
      <c r="E95" s="19" t="s">
        <v>9</v>
      </c>
      <c r="F95" s="17" t="s">
        <v>8</v>
      </c>
      <c r="G95" s="19" t="s">
        <v>9</v>
      </c>
      <c r="H95" s="17" t="s">
        <v>8</v>
      </c>
      <c r="I95" s="19" t="s">
        <v>9</v>
      </c>
      <c r="J95" s="17" t="s">
        <v>8</v>
      </c>
    </row>
    <row r="96" spans="2:10" ht="15">
      <c r="B96" s="18" t="e">
        <f>+VLOOKUP($A96,Gesamt!$A$5:$D$302,2,FALSE)</f>
        <v>#N/A</v>
      </c>
      <c r="C96" s="18" t="e">
        <f>+VLOOKUP($A96,Gesamt!$A$5:$D$302,3,FALSE)</f>
        <v>#N/A</v>
      </c>
      <c r="D96" s="17" t="e">
        <f>+VLOOKUP($A96,Gesamt!$A$5:$D$302,4,FALSE)</f>
        <v>#N/A</v>
      </c>
      <c r="E96" s="17" t="s">
        <v>8</v>
      </c>
      <c r="F96" s="19" t="s">
        <v>9</v>
      </c>
      <c r="G96" s="17" t="s">
        <v>8</v>
      </c>
      <c r="H96" s="19" t="s">
        <v>9</v>
      </c>
      <c r="I96" s="17" t="s">
        <v>8</v>
      </c>
      <c r="J96" s="19" t="s">
        <v>9</v>
      </c>
    </row>
    <row r="97" spans="2:10" ht="15">
      <c r="B97" s="18" t="e">
        <f>+VLOOKUP($A97,Gesamt!$A$5:$D$302,2,FALSE)</f>
        <v>#N/A</v>
      </c>
      <c r="C97" s="18" t="e">
        <f>+VLOOKUP($A97,Gesamt!$A$5:$D$302,3,FALSE)</f>
        <v>#N/A</v>
      </c>
      <c r="D97" s="17" t="e">
        <f>+VLOOKUP($A97,Gesamt!$A$5:$D$302,4,FALSE)</f>
        <v>#N/A</v>
      </c>
      <c r="E97" s="19" t="s">
        <v>9</v>
      </c>
      <c r="F97" s="17" t="s">
        <v>8</v>
      </c>
      <c r="G97" s="19" t="s">
        <v>9</v>
      </c>
      <c r="H97" s="17" t="s">
        <v>8</v>
      </c>
      <c r="I97" s="19" t="s">
        <v>9</v>
      </c>
      <c r="J97" s="17" t="s">
        <v>8</v>
      </c>
    </row>
    <row r="98" spans="2:10" ht="15">
      <c r="B98" s="18" t="e">
        <f>+VLOOKUP($A98,Gesamt!$A$5:$D$302,2,FALSE)</f>
        <v>#N/A</v>
      </c>
      <c r="C98" s="18" t="e">
        <f>+VLOOKUP($A98,Gesamt!$A$5:$D$302,3,FALSE)</f>
        <v>#N/A</v>
      </c>
      <c r="D98" s="17" t="e">
        <f>+VLOOKUP($A98,Gesamt!$A$5:$D$302,4,FALSE)</f>
        <v>#N/A</v>
      </c>
      <c r="E98" s="17" t="s">
        <v>8</v>
      </c>
      <c r="F98" s="19" t="s">
        <v>9</v>
      </c>
      <c r="G98" s="17" t="s">
        <v>8</v>
      </c>
      <c r="H98" s="19" t="s">
        <v>9</v>
      </c>
      <c r="I98" s="17" t="s">
        <v>8</v>
      </c>
      <c r="J98" s="19" t="s">
        <v>9</v>
      </c>
    </row>
    <row r="99" spans="2:10" ht="15">
      <c r="B99" s="18" t="e">
        <f>+VLOOKUP($A99,Gesamt!$A$5:$D$302,2,FALSE)</f>
        <v>#N/A</v>
      </c>
      <c r="C99" s="18" t="e">
        <f>+VLOOKUP($A99,Gesamt!$A$5:$D$302,3,FALSE)</f>
        <v>#N/A</v>
      </c>
      <c r="D99" s="17" t="e">
        <f>+VLOOKUP($A99,Gesamt!$A$5:$D$302,4,FALSE)</f>
        <v>#N/A</v>
      </c>
      <c r="E99" s="19" t="s">
        <v>9</v>
      </c>
      <c r="F99" s="17" t="s">
        <v>8</v>
      </c>
      <c r="G99" s="19" t="s">
        <v>9</v>
      </c>
      <c r="H99" s="17" t="s">
        <v>8</v>
      </c>
      <c r="I99" s="19" t="s">
        <v>9</v>
      </c>
      <c r="J99" s="17" t="s">
        <v>8</v>
      </c>
    </row>
    <row r="100" spans="2:10" ht="15">
      <c r="B100" s="18" t="e">
        <f>+VLOOKUP($A100,Gesamt!$A$5:$D$302,2,FALSE)</f>
        <v>#N/A</v>
      </c>
      <c r="C100" s="18" t="e">
        <f>+VLOOKUP($A100,Gesamt!$A$5:$D$302,3,FALSE)</f>
        <v>#N/A</v>
      </c>
      <c r="D100" s="17" t="e">
        <f>+VLOOKUP($A100,Gesamt!$A$5:$D$302,4,FALSE)</f>
        <v>#N/A</v>
      </c>
      <c r="E100" s="17" t="s">
        <v>8</v>
      </c>
      <c r="F100" s="19" t="s">
        <v>9</v>
      </c>
      <c r="G100" s="17" t="s">
        <v>8</v>
      </c>
      <c r="H100" s="19" t="s">
        <v>9</v>
      </c>
      <c r="I100" s="17" t="s">
        <v>8</v>
      </c>
      <c r="J100" s="19" t="s">
        <v>9</v>
      </c>
    </row>
    <row r="101" spans="2:10" ht="15">
      <c r="B101" s="18" t="e">
        <f>+VLOOKUP($A101,Gesamt!$A$5:$D$302,2,FALSE)</f>
        <v>#N/A</v>
      </c>
      <c r="C101" s="18" t="e">
        <f>+VLOOKUP($A101,Gesamt!$A$5:$D$302,3,FALSE)</f>
        <v>#N/A</v>
      </c>
      <c r="D101" s="17" t="e">
        <f>+VLOOKUP($A101,Gesamt!$A$5:$D$302,4,FALSE)</f>
        <v>#N/A</v>
      </c>
      <c r="E101" s="19" t="s">
        <v>9</v>
      </c>
      <c r="F101" s="17" t="s">
        <v>8</v>
      </c>
      <c r="G101" s="19" t="s">
        <v>9</v>
      </c>
      <c r="H101" s="17" t="s">
        <v>8</v>
      </c>
      <c r="I101" s="19" t="s">
        <v>9</v>
      </c>
      <c r="J101" s="17" t="s">
        <v>8</v>
      </c>
    </row>
    <row r="102" spans="2:9" ht="15">
      <c r="B102" s="18"/>
      <c r="C102" s="18"/>
      <c r="D102" s="17"/>
      <c r="E102" s="19"/>
      <c r="G102" s="19"/>
      <c r="I102" s="19"/>
    </row>
    <row r="103" spans="2:8" ht="15">
      <c r="B103" s="18"/>
      <c r="C103" s="18"/>
      <c r="D103" s="17"/>
      <c r="F103" s="19"/>
      <c r="H103" s="19"/>
    </row>
    <row r="104" spans="2:9" ht="15">
      <c r="B104" s="18"/>
      <c r="C104" s="18"/>
      <c r="D104" s="17"/>
      <c r="E104" s="19"/>
      <c r="G104" s="19"/>
      <c r="I104" s="19"/>
    </row>
    <row r="105" spans="2:8" ht="15">
      <c r="B105" s="18"/>
      <c r="C105" s="18"/>
      <c r="D105" s="17"/>
      <c r="F105" s="19"/>
      <c r="H105" s="19"/>
    </row>
    <row r="106" spans="2:9" ht="15">
      <c r="B106" s="18"/>
      <c r="C106" s="18"/>
      <c r="D106" s="17"/>
      <c r="E106" s="19"/>
      <c r="G106" s="19"/>
      <c r="I106" s="19"/>
    </row>
    <row r="107" spans="2:8" ht="15">
      <c r="B107" s="18"/>
      <c r="C107" s="18"/>
      <c r="D107" s="17"/>
      <c r="F107" s="19"/>
      <c r="H107" s="19"/>
    </row>
    <row r="108" spans="2:9" ht="15">
      <c r="B108" s="18"/>
      <c r="C108" s="18"/>
      <c r="D108" s="17"/>
      <c r="E108" s="19"/>
      <c r="G108" s="19"/>
      <c r="I108" s="19"/>
    </row>
    <row r="109" spans="2:8" ht="15">
      <c r="B109" s="18"/>
      <c r="C109" s="18"/>
      <c r="D109" s="17"/>
      <c r="F109" s="19"/>
      <c r="H109" s="19"/>
    </row>
    <row r="110" spans="2:9" ht="15">
      <c r="B110" s="18"/>
      <c r="C110" s="18"/>
      <c r="D110" s="17"/>
      <c r="E110" s="19"/>
      <c r="G110" s="19"/>
      <c r="I110" s="19"/>
    </row>
    <row r="111" spans="2:8" ht="15">
      <c r="B111" s="18"/>
      <c r="C111" s="18"/>
      <c r="D111" s="17"/>
      <c r="F111" s="19"/>
      <c r="H111" s="19"/>
    </row>
    <row r="112" spans="2:9" ht="15">
      <c r="B112" s="18"/>
      <c r="C112" s="18"/>
      <c r="D112" s="17"/>
      <c r="E112" s="19"/>
      <c r="G112" s="19"/>
      <c r="I112" s="19"/>
    </row>
    <row r="113" spans="2:8" ht="15">
      <c r="B113" s="18"/>
      <c r="C113" s="18"/>
      <c r="D113" s="17"/>
      <c r="F113" s="19"/>
      <c r="H113" s="19"/>
    </row>
    <row r="114" spans="2:9" ht="15">
      <c r="B114" s="18"/>
      <c r="C114" s="18"/>
      <c r="D114" s="17"/>
      <c r="E114" s="19"/>
      <c r="G114" s="19"/>
      <c r="I114" s="19"/>
    </row>
    <row r="115" spans="2:8" ht="15">
      <c r="B115" s="18"/>
      <c r="C115" s="18"/>
      <c r="D115" s="17"/>
      <c r="F115" s="19"/>
      <c r="H115" s="19"/>
    </row>
    <row r="116" spans="2:9" ht="15">
      <c r="B116" s="18"/>
      <c r="C116" s="18"/>
      <c r="D116" s="17"/>
      <c r="E116" s="19"/>
      <c r="G116" s="19"/>
      <c r="I116" s="19"/>
    </row>
    <row r="117" spans="2:8" ht="15">
      <c r="B117" s="18"/>
      <c r="C117" s="18"/>
      <c r="D117" s="17"/>
      <c r="F117" s="19"/>
      <c r="H117" s="19"/>
    </row>
    <row r="118" spans="2:9" ht="15">
      <c r="B118" s="18"/>
      <c r="C118" s="18"/>
      <c r="D118" s="17"/>
      <c r="E118" s="19"/>
      <c r="G118" s="19"/>
      <c r="I118" s="19"/>
    </row>
    <row r="119" spans="2:8" ht="15">
      <c r="B119" s="18"/>
      <c r="C119" s="18"/>
      <c r="D119" s="17"/>
      <c r="F119" s="19"/>
      <c r="H119" s="19"/>
    </row>
    <row r="120" spans="2:9" ht="15">
      <c r="B120" s="18"/>
      <c r="C120" s="18"/>
      <c r="D120" s="17"/>
      <c r="E120" s="19"/>
      <c r="G120" s="19"/>
      <c r="I120" s="19"/>
    </row>
    <row r="121" spans="2:8" ht="15">
      <c r="B121" s="18"/>
      <c r="C121" s="18"/>
      <c r="D121" s="17"/>
      <c r="F121" s="19"/>
      <c r="H121" s="19"/>
    </row>
    <row r="122" spans="2:9" ht="15">
      <c r="B122" s="18"/>
      <c r="C122" s="18"/>
      <c r="D122" s="17"/>
      <c r="E122" s="19"/>
      <c r="G122" s="19"/>
      <c r="I122" s="19"/>
    </row>
    <row r="123" spans="2:8" ht="15">
      <c r="B123" s="18"/>
      <c r="C123" s="18"/>
      <c r="D123" s="17"/>
      <c r="F123" s="19"/>
      <c r="H123" s="19"/>
    </row>
    <row r="124" spans="2:9" ht="15">
      <c r="B124" s="18"/>
      <c r="C124" s="18"/>
      <c r="D124" s="17"/>
      <c r="E124" s="19"/>
      <c r="G124" s="19"/>
      <c r="I124" s="19"/>
    </row>
    <row r="125" spans="2:8" ht="15">
      <c r="B125" s="18"/>
      <c r="C125" s="18"/>
      <c r="D125" s="17"/>
      <c r="F125" s="19"/>
      <c r="H125" s="19"/>
    </row>
    <row r="126" spans="2:9" ht="15">
      <c r="B126" s="18"/>
      <c r="C126" s="18"/>
      <c r="D126" s="17"/>
      <c r="E126" s="19"/>
      <c r="G126" s="19"/>
      <c r="I126" s="19"/>
    </row>
    <row r="127" spans="2:8" ht="15">
      <c r="B127" s="18"/>
      <c r="C127" s="18"/>
      <c r="D127" s="17"/>
      <c r="F127" s="19"/>
      <c r="H127" s="19"/>
    </row>
    <row r="128" spans="2:9" ht="15">
      <c r="B128" s="18"/>
      <c r="C128" s="18"/>
      <c r="D128" s="17"/>
      <c r="E128" s="19"/>
      <c r="G128" s="19"/>
      <c r="I128" s="19"/>
    </row>
    <row r="129" spans="2:8" ht="15">
      <c r="B129" s="18"/>
      <c r="C129" s="18"/>
      <c r="D129" s="17"/>
      <c r="F129" s="19"/>
      <c r="H129" s="19"/>
    </row>
    <row r="130" spans="2:9" ht="15">
      <c r="B130" s="18"/>
      <c r="C130" s="18"/>
      <c r="D130" s="17"/>
      <c r="E130" s="19"/>
      <c r="G130" s="19"/>
      <c r="I130" s="19"/>
    </row>
    <row r="131" spans="2:8" ht="15">
      <c r="B131" s="18"/>
      <c r="C131" s="18"/>
      <c r="D131" s="17"/>
      <c r="F131" s="19"/>
      <c r="H131" s="19"/>
    </row>
    <row r="132" spans="2:9" ht="15">
      <c r="B132" s="18"/>
      <c r="C132" s="18"/>
      <c r="D132" s="17"/>
      <c r="E132" s="19"/>
      <c r="G132" s="19"/>
      <c r="I132" s="19"/>
    </row>
    <row r="133" spans="2:8" ht="15">
      <c r="B133" s="18"/>
      <c r="C133" s="18"/>
      <c r="D133" s="17"/>
      <c r="F133" s="19"/>
      <c r="H133" s="19"/>
    </row>
    <row r="134" spans="2:9" ht="15">
      <c r="B134" s="18"/>
      <c r="C134" s="18"/>
      <c r="D134" s="17"/>
      <c r="E134" s="19"/>
      <c r="G134" s="19"/>
      <c r="I134" s="19"/>
    </row>
    <row r="135" spans="2:8" ht="15">
      <c r="B135" s="18"/>
      <c r="C135" s="18"/>
      <c r="D135" s="17"/>
      <c r="F135" s="19"/>
      <c r="H135" s="19"/>
    </row>
    <row r="136" spans="2:9" ht="15">
      <c r="B136" s="18"/>
      <c r="C136" s="18"/>
      <c r="D136" s="17"/>
      <c r="E136" s="19"/>
      <c r="G136" s="19"/>
      <c r="I136" s="19"/>
    </row>
    <row r="137" spans="2:8" ht="15">
      <c r="B137" s="18"/>
      <c r="C137" s="18"/>
      <c r="D137" s="17"/>
      <c r="F137" s="19"/>
      <c r="H137" s="19"/>
    </row>
    <row r="138" spans="2:9" ht="15">
      <c r="B138" s="18"/>
      <c r="C138" s="18"/>
      <c r="D138" s="17"/>
      <c r="E138" s="19"/>
      <c r="G138" s="19"/>
      <c r="I138" s="19"/>
    </row>
    <row r="139" spans="2:8" ht="15">
      <c r="B139" s="18"/>
      <c r="C139" s="18"/>
      <c r="D139" s="17"/>
      <c r="F139" s="19"/>
      <c r="H139" s="19"/>
    </row>
    <row r="140" spans="2:9" ht="15">
      <c r="B140" s="18"/>
      <c r="C140" s="18"/>
      <c r="D140" s="17"/>
      <c r="E140" s="19"/>
      <c r="G140" s="19"/>
      <c r="I140" s="19"/>
    </row>
    <row r="141" spans="2:8" ht="15">
      <c r="B141" s="18"/>
      <c r="C141" s="18"/>
      <c r="D141" s="17"/>
      <c r="F141" s="19"/>
      <c r="H141" s="19"/>
    </row>
    <row r="142" spans="2:9" ht="15">
      <c r="B142" s="18"/>
      <c r="C142" s="18"/>
      <c r="D142" s="17"/>
      <c r="E142" s="19"/>
      <c r="G142" s="19"/>
      <c r="I142" s="19"/>
    </row>
    <row r="143" spans="2:8" ht="15">
      <c r="B143" s="18"/>
      <c r="C143" s="18"/>
      <c r="D143" s="17"/>
      <c r="F143" s="19"/>
      <c r="H143" s="19"/>
    </row>
    <row r="144" spans="2:9" ht="15">
      <c r="B144" s="18"/>
      <c r="C144" s="18"/>
      <c r="D144" s="17"/>
      <c r="E144" s="19"/>
      <c r="G144" s="19"/>
      <c r="I144" s="19"/>
    </row>
    <row r="145" spans="2:9" ht="15">
      <c r="B145" s="18"/>
      <c r="C145" s="18"/>
      <c r="D145" s="17"/>
      <c r="E145" s="21"/>
      <c r="F145" s="22"/>
      <c r="G145" s="21"/>
      <c r="H145" s="22"/>
      <c r="I145" s="21"/>
    </row>
    <row r="146" spans="2:9" ht="15">
      <c r="B146" s="18"/>
      <c r="C146" s="18"/>
      <c r="D146" s="17"/>
      <c r="E146" s="19"/>
      <c r="G146" s="19"/>
      <c r="I146" s="19"/>
    </row>
    <row r="147" spans="2:8" ht="15">
      <c r="B147" s="18"/>
      <c r="C147" s="18"/>
      <c r="D147" s="17"/>
      <c r="F147" s="19"/>
      <c r="H147" s="19"/>
    </row>
    <row r="148" spans="2:9" ht="15">
      <c r="B148" s="18"/>
      <c r="C148" s="18"/>
      <c r="D148" s="17"/>
      <c r="E148" s="19"/>
      <c r="G148" s="19"/>
      <c r="I148" s="19"/>
    </row>
    <row r="149" spans="2:8" ht="15">
      <c r="B149" s="18"/>
      <c r="C149" s="18"/>
      <c r="D149" s="17"/>
      <c r="F149" s="19"/>
      <c r="H149" s="19"/>
    </row>
    <row r="150" spans="2:9" ht="15">
      <c r="B150" s="18"/>
      <c r="C150" s="18"/>
      <c r="D150" s="17"/>
      <c r="E150" s="19"/>
      <c r="G150" s="19"/>
      <c r="I150" s="19"/>
    </row>
    <row r="151" spans="2:8" ht="15">
      <c r="B151" s="18"/>
      <c r="C151" s="18"/>
      <c r="D151" s="17"/>
      <c r="F151" s="19"/>
      <c r="H151" s="19"/>
    </row>
    <row r="152" spans="2:9" ht="15">
      <c r="B152" s="18"/>
      <c r="C152" s="18"/>
      <c r="D152" s="17"/>
      <c r="E152" s="22"/>
      <c r="F152" s="21"/>
      <c r="G152" s="22"/>
      <c r="H152" s="21"/>
      <c r="I152" s="22"/>
    </row>
    <row r="153" spans="2:8" ht="15">
      <c r="B153" s="18"/>
      <c r="C153" s="18"/>
      <c r="D153" s="17"/>
      <c r="F153" s="19"/>
      <c r="H153" s="19"/>
    </row>
    <row r="154" spans="2:9" ht="15">
      <c r="B154" s="18"/>
      <c r="C154" s="18"/>
      <c r="D154" s="17"/>
      <c r="E154" s="19"/>
      <c r="G154" s="19"/>
      <c r="I154" s="19"/>
    </row>
    <row r="155" spans="2:8" ht="15">
      <c r="B155" s="18"/>
      <c r="C155" s="18"/>
      <c r="D155" s="17"/>
      <c r="F155" s="19"/>
      <c r="H155" s="19"/>
    </row>
    <row r="156" spans="2:9" ht="15">
      <c r="B156" s="18"/>
      <c r="C156" s="18"/>
      <c r="D156" s="17"/>
      <c r="E156" s="19"/>
      <c r="G156" s="19"/>
      <c r="I156" s="19"/>
    </row>
    <row r="157" spans="2:8" ht="15">
      <c r="B157" s="18"/>
      <c r="C157" s="18"/>
      <c r="D157" s="17"/>
      <c r="F157" s="19"/>
      <c r="H157" s="19"/>
    </row>
    <row r="158" spans="2:9" ht="15">
      <c r="B158" s="18"/>
      <c r="C158" s="18"/>
      <c r="D158" s="17"/>
      <c r="E158" s="19"/>
      <c r="G158" s="19"/>
      <c r="I158" s="19"/>
    </row>
    <row r="159" spans="2:8" ht="15">
      <c r="B159" s="18"/>
      <c r="C159" s="18"/>
      <c r="D159" s="17"/>
      <c r="F159" s="19"/>
      <c r="H159" s="19"/>
    </row>
    <row r="160" spans="2:9" ht="15">
      <c r="B160" s="18"/>
      <c r="C160" s="18"/>
      <c r="D160" s="17"/>
      <c r="E160" s="19"/>
      <c r="G160" s="19"/>
      <c r="I160" s="19"/>
    </row>
    <row r="161" spans="2:8" ht="15">
      <c r="B161" s="18"/>
      <c r="C161" s="18"/>
      <c r="D161" s="17"/>
      <c r="F161" s="19"/>
      <c r="H161" s="19"/>
    </row>
    <row r="162" spans="2:9" ht="15">
      <c r="B162" s="18"/>
      <c r="C162" s="18"/>
      <c r="D162" s="17"/>
      <c r="E162" s="19"/>
      <c r="G162" s="19"/>
      <c r="I162" s="19"/>
    </row>
    <row r="163" spans="2:8" ht="15">
      <c r="B163" s="18"/>
      <c r="C163" s="18"/>
      <c r="D163" s="17"/>
      <c r="F163" s="19"/>
      <c r="H163" s="19"/>
    </row>
    <row r="164" spans="2:9" ht="15">
      <c r="B164" s="18"/>
      <c r="C164" s="18"/>
      <c r="D164" s="17"/>
      <c r="E164" s="19"/>
      <c r="G164" s="19"/>
      <c r="I164" s="19"/>
    </row>
    <row r="165" spans="2:8" ht="15">
      <c r="B165" s="18"/>
      <c r="C165" s="18"/>
      <c r="D165" s="17"/>
      <c r="F165" s="19"/>
      <c r="H165" s="19"/>
    </row>
    <row r="166" spans="2:9" ht="15">
      <c r="B166" s="18"/>
      <c r="C166" s="18"/>
      <c r="D166" s="17"/>
      <c r="E166" s="19"/>
      <c r="G166" s="19"/>
      <c r="I166" s="19"/>
    </row>
    <row r="167" spans="2:8" ht="15">
      <c r="B167" s="18"/>
      <c r="C167" s="18"/>
      <c r="D167" s="17"/>
      <c r="F167" s="19"/>
      <c r="H167" s="19"/>
    </row>
    <row r="168" spans="2:9" ht="15">
      <c r="B168" s="18"/>
      <c r="C168" s="18"/>
      <c r="D168" s="17"/>
      <c r="E168" s="19"/>
      <c r="G168" s="19"/>
      <c r="I168" s="19"/>
    </row>
    <row r="169" spans="2:8" ht="15">
      <c r="B169" s="18"/>
      <c r="C169" s="18"/>
      <c r="D169" s="17"/>
      <c r="F169" s="19"/>
      <c r="H169" s="19"/>
    </row>
    <row r="170" spans="2:9" ht="15">
      <c r="B170" s="18"/>
      <c r="C170" s="18"/>
      <c r="D170" s="17"/>
      <c r="E170" s="19"/>
      <c r="G170" s="19"/>
      <c r="I170" s="19"/>
    </row>
    <row r="171" spans="2:8" ht="15">
      <c r="B171" s="18"/>
      <c r="C171" s="18"/>
      <c r="D171" s="17"/>
      <c r="F171" s="19"/>
      <c r="H171" s="19"/>
    </row>
    <row r="172" spans="2:9" ht="15">
      <c r="B172" s="18"/>
      <c r="C172" s="18"/>
      <c r="D172" s="17"/>
      <c r="E172" s="19"/>
      <c r="G172" s="19"/>
      <c r="I172" s="19"/>
    </row>
    <row r="173" spans="2:8" ht="15">
      <c r="B173" s="18"/>
      <c r="C173" s="18"/>
      <c r="D173" s="17"/>
      <c r="F173" s="19"/>
      <c r="H173" s="19"/>
    </row>
    <row r="174" spans="2:9" ht="15">
      <c r="B174" s="18"/>
      <c r="C174" s="18"/>
      <c r="D174" s="17"/>
      <c r="E174" s="19"/>
      <c r="G174" s="19"/>
      <c r="I174" s="19"/>
    </row>
    <row r="175" spans="2:8" ht="15">
      <c r="B175" s="18"/>
      <c r="C175" s="18"/>
      <c r="D175" s="17"/>
      <c r="F175" s="19"/>
      <c r="H175" s="19"/>
    </row>
    <row r="176" spans="2:9" ht="15">
      <c r="B176" s="18"/>
      <c r="C176" s="18"/>
      <c r="D176" s="17"/>
      <c r="E176" s="19"/>
      <c r="G176" s="19"/>
      <c r="I176" s="19"/>
    </row>
    <row r="177" spans="2:8" ht="15">
      <c r="B177" s="18"/>
      <c r="C177" s="18"/>
      <c r="D177" s="17"/>
      <c r="F177" s="19"/>
      <c r="H177" s="19"/>
    </row>
    <row r="178" spans="2:9" ht="15">
      <c r="B178" s="18"/>
      <c r="C178" s="18"/>
      <c r="D178" s="17"/>
      <c r="E178" s="19"/>
      <c r="G178" s="19"/>
      <c r="I178" s="19"/>
    </row>
    <row r="179" spans="2:8" ht="15">
      <c r="B179" s="18"/>
      <c r="C179" s="18"/>
      <c r="D179" s="17"/>
      <c r="F179" s="19"/>
      <c r="H179" s="19"/>
    </row>
    <row r="180" spans="2:9" ht="15">
      <c r="B180" s="18"/>
      <c r="C180" s="18"/>
      <c r="D180" s="17"/>
      <c r="E180" s="19"/>
      <c r="G180" s="19"/>
      <c r="I180" s="19"/>
    </row>
    <row r="181" spans="2:8" ht="15">
      <c r="B181" s="18"/>
      <c r="C181" s="18"/>
      <c r="D181" s="17"/>
      <c r="F181" s="19"/>
      <c r="H181" s="19"/>
    </row>
    <row r="182" spans="2:9" ht="15">
      <c r="B182" s="18"/>
      <c r="C182" s="18"/>
      <c r="D182" s="17"/>
      <c r="E182" s="19"/>
      <c r="G182" s="19"/>
      <c r="I182" s="19"/>
    </row>
    <row r="183" spans="2:8" ht="15">
      <c r="B183" s="18"/>
      <c r="C183" s="18"/>
      <c r="D183" s="17"/>
      <c r="F183" s="19"/>
      <c r="H183" s="19"/>
    </row>
    <row r="184" spans="2:9" ht="15">
      <c r="B184" s="18"/>
      <c r="C184" s="18"/>
      <c r="D184" s="17"/>
      <c r="E184" s="19"/>
      <c r="G184" s="19"/>
      <c r="I184" s="19"/>
    </row>
    <row r="185" spans="2:8" ht="15">
      <c r="B185" s="18"/>
      <c r="C185" s="18"/>
      <c r="D185" s="17"/>
      <c r="F185" s="19"/>
      <c r="H185" s="19"/>
    </row>
    <row r="186" spans="2:9" ht="15">
      <c r="B186" s="18"/>
      <c r="C186" s="18"/>
      <c r="D186" s="17"/>
      <c r="E186" s="19"/>
      <c r="G186" s="19"/>
      <c r="I186" s="19"/>
    </row>
    <row r="187" spans="2:8" ht="15">
      <c r="B187" s="18"/>
      <c r="C187" s="18"/>
      <c r="D187" s="17"/>
      <c r="F187" s="19"/>
      <c r="H187" s="19"/>
    </row>
    <row r="188" spans="2:9" ht="15">
      <c r="B188" s="18"/>
      <c r="C188" s="18"/>
      <c r="D188" s="17"/>
      <c r="E188" s="19"/>
      <c r="G188" s="19"/>
      <c r="I188" s="19"/>
    </row>
    <row r="189" spans="2:8" ht="15">
      <c r="B189" s="18"/>
      <c r="C189" s="18"/>
      <c r="D189" s="17"/>
      <c r="F189" s="19"/>
      <c r="H189" s="19"/>
    </row>
    <row r="190" spans="2:9" ht="15">
      <c r="B190" s="18"/>
      <c r="C190" s="18"/>
      <c r="D190" s="17"/>
      <c r="E190" s="19"/>
      <c r="G190" s="19"/>
      <c r="I190" s="19"/>
    </row>
    <row r="191" spans="2:8" ht="15">
      <c r="B191" s="18"/>
      <c r="C191" s="18"/>
      <c r="D191" s="17"/>
      <c r="F191" s="19"/>
      <c r="H191" s="19"/>
    </row>
    <row r="192" spans="2:9" ht="15">
      <c r="B192" s="18"/>
      <c r="C192" s="18"/>
      <c r="D192" s="17"/>
      <c r="E192" s="22"/>
      <c r="F192" s="21"/>
      <c r="G192" s="22"/>
      <c r="H192" s="21"/>
      <c r="I192" s="22"/>
    </row>
    <row r="193" spans="2:9" ht="15">
      <c r="B193" s="18"/>
      <c r="C193" s="18"/>
      <c r="D193" s="17"/>
      <c r="E193" s="21"/>
      <c r="F193" s="22"/>
      <c r="G193" s="21"/>
      <c r="H193" s="22"/>
      <c r="I193" s="21"/>
    </row>
    <row r="194" spans="2:9" ht="15">
      <c r="B194" s="18"/>
      <c r="C194" s="18"/>
      <c r="D194" s="17"/>
      <c r="E194" s="19"/>
      <c r="G194" s="19"/>
      <c r="I194" s="19"/>
    </row>
    <row r="195" spans="2:8" ht="15">
      <c r="B195" s="18"/>
      <c r="C195" s="18"/>
      <c r="D195" s="17"/>
      <c r="F195" s="19"/>
      <c r="H195" s="19"/>
    </row>
    <row r="196" spans="2:9" ht="15">
      <c r="B196" s="18"/>
      <c r="C196" s="18"/>
      <c r="D196" s="17"/>
      <c r="E196" s="19"/>
      <c r="G196" s="19"/>
      <c r="I196" s="19"/>
    </row>
    <row r="197" spans="2:8" ht="15">
      <c r="B197" s="18"/>
      <c r="C197" s="18"/>
      <c r="D197" s="17"/>
      <c r="F197" s="19"/>
      <c r="H197" s="19"/>
    </row>
    <row r="198" spans="2:9" ht="15">
      <c r="B198" s="18"/>
      <c r="C198" s="18"/>
      <c r="D198" s="17"/>
      <c r="E198" s="19"/>
      <c r="G198" s="19"/>
      <c r="I198" s="19"/>
    </row>
    <row r="199" spans="2:8" ht="15">
      <c r="B199" s="18"/>
      <c r="C199" s="18"/>
      <c r="D199" s="17"/>
      <c r="F199" s="19"/>
      <c r="H199" s="19"/>
    </row>
    <row r="200" spans="2:9" ht="15">
      <c r="B200" s="18"/>
      <c r="C200" s="18"/>
      <c r="D200" s="17"/>
      <c r="E200" s="19"/>
      <c r="G200" s="19"/>
      <c r="I200" s="19"/>
    </row>
    <row r="201" spans="2:8" ht="15">
      <c r="B201" s="18"/>
      <c r="C201" s="18"/>
      <c r="D201" s="17"/>
      <c r="F201" s="19"/>
      <c r="H201" s="19"/>
    </row>
    <row r="202" spans="2:9" ht="15">
      <c r="B202" s="18"/>
      <c r="C202" s="18"/>
      <c r="D202" s="17"/>
      <c r="E202" s="19"/>
      <c r="G202" s="19"/>
      <c r="I202" s="19"/>
    </row>
    <row r="203" spans="2:8" ht="15">
      <c r="B203" s="18"/>
      <c r="C203" s="18"/>
      <c r="D203" s="17"/>
      <c r="F203" s="19"/>
      <c r="H203" s="19"/>
    </row>
    <row r="204" spans="2:9" ht="15">
      <c r="B204" s="18"/>
      <c r="C204" s="18"/>
      <c r="D204" s="17"/>
      <c r="E204" s="19"/>
      <c r="G204" s="19"/>
      <c r="I204" s="19"/>
    </row>
    <row r="205" spans="2:8" ht="15">
      <c r="B205" s="18"/>
      <c r="C205" s="18"/>
      <c r="D205" s="17"/>
      <c r="F205" s="19"/>
      <c r="H205" s="19"/>
    </row>
    <row r="206" spans="2:9" ht="15">
      <c r="B206" s="18"/>
      <c r="C206" s="18"/>
      <c r="D206" s="17"/>
      <c r="E206" s="19"/>
      <c r="G206" s="19"/>
      <c r="I206" s="19"/>
    </row>
    <row r="207" spans="2:8" ht="15">
      <c r="B207" s="18"/>
      <c r="C207" s="18"/>
      <c r="D207" s="17"/>
      <c r="F207" s="19"/>
      <c r="H207" s="19"/>
    </row>
    <row r="208" spans="2:9" ht="15">
      <c r="B208" s="18"/>
      <c r="C208" s="18"/>
      <c r="D208" s="17"/>
      <c r="E208" s="19"/>
      <c r="G208" s="19"/>
      <c r="I208" s="19"/>
    </row>
    <row r="209" spans="2:8" ht="15">
      <c r="B209" s="18"/>
      <c r="C209" s="18"/>
      <c r="D209" s="17"/>
      <c r="F209" s="19"/>
      <c r="H209" s="19"/>
    </row>
    <row r="210" spans="2:9" ht="15">
      <c r="B210" s="18"/>
      <c r="C210" s="18"/>
      <c r="D210" s="17"/>
      <c r="E210" s="19"/>
      <c r="G210" s="19"/>
      <c r="I210" s="19"/>
    </row>
    <row r="211" spans="2:8" ht="15">
      <c r="B211" s="18"/>
      <c r="C211" s="18"/>
      <c r="D211" s="17"/>
      <c r="F211" s="19"/>
      <c r="H211" s="19"/>
    </row>
    <row r="212" spans="2:9" ht="15">
      <c r="B212" s="18"/>
      <c r="C212" s="18"/>
      <c r="D212" s="17"/>
      <c r="E212" s="19"/>
      <c r="G212" s="19"/>
      <c r="I212" s="19"/>
    </row>
    <row r="213" spans="2:8" ht="15">
      <c r="B213" s="18"/>
      <c r="C213" s="18"/>
      <c r="D213" s="17"/>
      <c r="F213" s="19"/>
      <c r="H213" s="19"/>
    </row>
    <row r="214" spans="2:9" ht="15">
      <c r="B214" s="18"/>
      <c r="C214" s="18"/>
      <c r="D214" s="17"/>
      <c r="E214" s="19"/>
      <c r="G214" s="19"/>
      <c r="I214" s="19"/>
    </row>
    <row r="215" spans="2:8" ht="15">
      <c r="B215" s="18"/>
      <c r="C215" s="18"/>
      <c r="D215" s="17"/>
      <c r="F215" s="19"/>
      <c r="H215" s="19"/>
    </row>
    <row r="216" spans="2:9" ht="15">
      <c r="B216" s="18"/>
      <c r="C216" s="18"/>
      <c r="D216" s="17"/>
      <c r="E216" s="19"/>
      <c r="G216" s="19"/>
      <c r="I216" s="19"/>
    </row>
    <row r="217" spans="2:8" ht="15">
      <c r="B217" s="18"/>
      <c r="C217" s="18"/>
      <c r="D217" s="17"/>
      <c r="F217" s="19"/>
      <c r="H217" s="19"/>
    </row>
    <row r="218" spans="2:9" ht="15">
      <c r="B218" s="18"/>
      <c r="C218" s="18"/>
      <c r="D218" s="17"/>
      <c r="E218" s="19"/>
      <c r="G218" s="19"/>
      <c r="I218" s="19"/>
    </row>
    <row r="219" spans="2:8" ht="15">
      <c r="B219" s="18"/>
      <c r="C219" s="18"/>
      <c r="D219" s="17"/>
      <c r="F219" s="19"/>
      <c r="H219" s="19"/>
    </row>
    <row r="220" spans="2:9" ht="15">
      <c r="B220" s="18"/>
      <c r="C220" s="18"/>
      <c r="D220" s="17"/>
      <c r="E220" s="19"/>
      <c r="G220" s="19"/>
      <c r="I220" s="19"/>
    </row>
    <row r="221" spans="2:8" ht="15">
      <c r="B221" s="18"/>
      <c r="C221" s="18"/>
      <c r="D221" s="17"/>
      <c r="F221" s="19"/>
      <c r="H221" s="19"/>
    </row>
    <row r="222" spans="2:9" ht="15">
      <c r="B222" s="18"/>
      <c r="C222" s="18"/>
      <c r="D222" s="17"/>
      <c r="E222" s="19"/>
      <c r="G222" s="19"/>
      <c r="I222" s="19"/>
    </row>
    <row r="223" spans="2:8" ht="15">
      <c r="B223" s="18"/>
      <c r="C223" s="18"/>
      <c r="D223" s="17"/>
      <c r="F223" s="19"/>
      <c r="H223" s="19"/>
    </row>
    <row r="224" spans="2:9" ht="15">
      <c r="B224" s="18"/>
      <c r="C224" s="18"/>
      <c r="D224" s="17"/>
      <c r="E224" s="19"/>
      <c r="G224" s="19"/>
      <c r="I224" s="19"/>
    </row>
    <row r="225" spans="2:8" ht="15">
      <c r="B225" s="18"/>
      <c r="C225" s="18"/>
      <c r="D225" s="17"/>
      <c r="F225" s="19"/>
      <c r="H225" s="19"/>
    </row>
    <row r="226" spans="2:9" ht="15">
      <c r="B226" s="18"/>
      <c r="C226" s="18"/>
      <c r="D226" s="17"/>
      <c r="E226" s="19"/>
      <c r="G226" s="19"/>
      <c r="I226" s="19"/>
    </row>
    <row r="227" spans="2:8" ht="15">
      <c r="B227" s="18"/>
      <c r="C227" s="18"/>
      <c r="D227" s="17"/>
      <c r="F227" s="19"/>
      <c r="H227" s="19"/>
    </row>
    <row r="228" spans="2:9" ht="15">
      <c r="B228" s="18"/>
      <c r="C228" s="18"/>
      <c r="D228" s="17"/>
      <c r="E228" s="19"/>
      <c r="G228" s="19"/>
      <c r="I228" s="19"/>
    </row>
    <row r="229" spans="2:8" ht="15">
      <c r="B229" s="18"/>
      <c r="C229" s="18"/>
      <c r="D229" s="17"/>
      <c r="F229" s="19"/>
      <c r="H229" s="19"/>
    </row>
    <row r="230" spans="2:9" ht="15">
      <c r="B230" s="18"/>
      <c r="C230" s="18"/>
      <c r="D230" s="17"/>
      <c r="E230" s="19"/>
      <c r="G230" s="19"/>
      <c r="I230" s="19"/>
    </row>
    <row r="231" spans="2:8" ht="15">
      <c r="B231" s="18"/>
      <c r="C231" s="18"/>
      <c r="D231" s="17"/>
      <c r="F231" s="19"/>
      <c r="H231" s="19"/>
    </row>
    <row r="232" spans="2:9" ht="15">
      <c r="B232" s="18"/>
      <c r="C232" s="18"/>
      <c r="D232" s="17"/>
      <c r="E232" s="19"/>
      <c r="G232" s="19"/>
      <c r="I232" s="19"/>
    </row>
    <row r="233" spans="2:8" ht="15">
      <c r="B233" s="18"/>
      <c r="C233" s="18"/>
      <c r="D233" s="17"/>
      <c r="F233" s="19"/>
      <c r="H233" s="19"/>
    </row>
    <row r="234" spans="2:9" ht="15">
      <c r="B234" s="18"/>
      <c r="C234" s="18"/>
      <c r="D234" s="17"/>
      <c r="E234" s="19"/>
      <c r="G234" s="19"/>
      <c r="I234" s="19"/>
    </row>
    <row r="235" spans="2:8" ht="15">
      <c r="B235" s="18"/>
      <c r="C235" s="18"/>
      <c r="D235" s="17"/>
      <c r="F235" s="19"/>
      <c r="H235" s="19"/>
    </row>
    <row r="236" spans="2:9" ht="15">
      <c r="B236" s="18"/>
      <c r="C236" s="18"/>
      <c r="D236" s="17"/>
      <c r="E236" s="19"/>
      <c r="G236" s="19"/>
      <c r="I236" s="19"/>
    </row>
    <row r="237" spans="2:8" ht="15">
      <c r="B237" s="18"/>
      <c r="C237" s="18"/>
      <c r="D237" s="17"/>
      <c r="F237" s="19"/>
      <c r="H237" s="19"/>
    </row>
    <row r="238" spans="2:9" ht="15">
      <c r="B238" s="18"/>
      <c r="C238" s="18"/>
      <c r="D238" s="17"/>
      <c r="E238" s="19"/>
      <c r="G238" s="19"/>
      <c r="I238" s="19"/>
    </row>
    <row r="239" spans="2:8" ht="15">
      <c r="B239" s="18"/>
      <c r="C239" s="18"/>
      <c r="D239" s="17"/>
      <c r="F239" s="19"/>
      <c r="H239" s="19"/>
    </row>
    <row r="240" spans="2:9" ht="15">
      <c r="B240" s="18"/>
      <c r="C240" s="18"/>
      <c r="D240" s="17"/>
      <c r="E240" s="19"/>
      <c r="G240" s="19"/>
      <c r="I240" s="19"/>
    </row>
    <row r="241" spans="2:8" ht="15">
      <c r="B241" s="18"/>
      <c r="C241" s="18"/>
      <c r="D241" s="17"/>
      <c r="F241" s="19"/>
      <c r="H241" s="19"/>
    </row>
    <row r="242" spans="2:9" ht="15">
      <c r="B242" s="18"/>
      <c r="C242" s="18"/>
      <c r="D242" s="17"/>
      <c r="E242" s="19"/>
      <c r="G242" s="19"/>
      <c r="I242" s="19"/>
    </row>
    <row r="243" spans="2:8" ht="15">
      <c r="B243" s="18"/>
      <c r="C243" s="18"/>
      <c r="D243" s="17"/>
      <c r="F243" s="19"/>
      <c r="H243" s="19"/>
    </row>
    <row r="244" spans="2:9" ht="15">
      <c r="B244" s="18"/>
      <c r="C244" s="18"/>
      <c r="D244" s="17"/>
      <c r="E244" s="19"/>
      <c r="G244" s="19"/>
      <c r="I244" s="19"/>
    </row>
    <row r="245" spans="2:8" ht="15">
      <c r="B245" s="18"/>
      <c r="C245" s="18"/>
      <c r="D245" s="17"/>
      <c r="F245" s="19"/>
      <c r="H245" s="19"/>
    </row>
    <row r="246" spans="2:9" ht="15">
      <c r="B246" s="18"/>
      <c r="C246" s="18"/>
      <c r="D246" s="17"/>
      <c r="E246" s="19"/>
      <c r="G246" s="19"/>
      <c r="I246" s="19"/>
    </row>
    <row r="247" spans="2:8" ht="15">
      <c r="B247" s="18"/>
      <c r="C247" s="18"/>
      <c r="D247" s="17"/>
      <c r="F247" s="19"/>
      <c r="H247" s="19"/>
    </row>
    <row r="248" spans="2:9" ht="15">
      <c r="B248" s="18"/>
      <c r="C248" s="18"/>
      <c r="D248" s="17"/>
      <c r="E248" s="19"/>
      <c r="G248" s="19"/>
      <c r="I248" s="19"/>
    </row>
    <row r="249" spans="2:8" ht="15">
      <c r="B249" s="18"/>
      <c r="C249" s="18"/>
      <c r="D249" s="17"/>
      <c r="F249" s="19"/>
      <c r="H249" s="19"/>
    </row>
    <row r="250" spans="2:9" ht="15">
      <c r="B250" s="18"/>
      <c r="C250" s="18"/>
      <c r="D250" s="17"/>
      <c r="E250" s="19"/>
      <c r="G250" s="19"/>
      <c r="I250" s="19"/>
    </row>
    <row r="251" spans="2:8" ht="15">
      <c r="B251" s="18"/>
      <c r="C251" s="18"/>
      <c r="D251" s="17"/>
      <c r="F251" s="19"/>
      <c r="H251" s="19"/>
    </row>
    <row r="252" spans="2:9" ht="15">
      <c r="B252" s="18"/>
      <c r="C252" s="18"/>
      <c r="D252" s="17"/>
      <c r="E252" s="19"/>
      <c r="G252" s="19"/>
      <c r="I252" s="19"/>
    </row>
    <row r="253" spans="2:8" ht="15">
      <c r="B253" s="18"/>
      <c r="C253" s="18"/>
      <c r="D253" s="17"/>
      <c r="F253" s="19"/>
      <c r="H253" s="19"/>
    </row>
    <row r="254" spans="2:9" ht="15">
      <c r="B254" s="18"/>
      <c r="C254" s="18"/>
      <c r="D254" s="17"/>
      <c r="E254" s="19"/>
      <c r="G254" s="19"/>
      <c r="I254" s="19"/>
    </row>
    <row r="255" spans="2:8" ht="15">
      <c r="B255" s="18"/>
      <c r="C255" s="18"/>
      <c r="D255" s="17"/>
      <c r="F255" s="19"/>
      <c r="H255" s="19"/>
    </row>
    <row r="256" spans="2:9" ht="15">
      <c r="B256" s="18"/>
      <c r="C256" s="18"/>
      <c r="D256" s="17"/>
      <c r="E256" s="19"/>
      <c r="G256" s="19"/>
      <c r="I256" s="19"/>
    </row>
    <row r="257" spans="2:8" ht="15">
      <c r="B257" s="18"/>
      <c r="C257" s="18"/>
      <c r="D257" s="17"/>
      <c r="F257" s="19"/>
      <c r="H257" s="19"/>
    </row>
    <row r="258" spans="5:9" ht="15">
      <c r="E258" s="19"/>
      <c r="G258" s="19"/>
      <c r="I258" s="19"/>
    </row>
    <row r="259" spans="6:8" ht="15">
      <c r="F259" s="19"/>
      <c r="H259" s="19"/>
    </row>
  </sheetData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K32"/>
  <sheetViews>
    <sheetView zoomScale="75" zoomScaleNormal="75" workbookViewId="0" topLeftCell="A1">
      <selection activeCell="A3" sqref="A3"/>
    </sheetView>
  </sheetViews>
  <sheetFormatPr defaultColWidth="11.421875" defaultRowHeight="12.75"/>
  <cols>
    <col min="1" max="1" width="8.140625" style="0" customWidth="1"/>
    <col min="3" max="3" width="1.57421875" style="0" customWidth="1"/>
    <col min="4" max="4" width="8.140625" style="0" customWidth="1"/>
    <col min="6" max="6" width="9.140625" style="0" customWidth="1"/>
    <col min="7" max="7" width="8.140625" style="0" customWidth="1"/>
    <col min="8" max="8" width="13.00390625" style="0" customWidth="1"/>
    <col min="9" max="9" width="1.28515625" style="0" customWidth="1"/>
    <col min="10" max="10" width="8.140625" style="0" customWidth="1"/>
  </cols>
  <sheetData>
    <row r="1" spans="1:11" ht="23.25">
      <c r="A1" s="26" t="s">
        <v>8</v>
      </c>
      <c r="B1" s="27"/>
      <c r="D1" s="26" t="s">
        <v>9</v>
      </c>
      <c r="E1" s="27"/>
      <c r="G1" s="26" t="s">
        <v>8</v>
      </c>
      <c r="H1" s="27"/>
      <c r="J1" s="26" t="s">
        <v>9</v>
      </c>
      <c r="K1" s="27"/>
    </row>
    <row r="2" spans="1:11" ht="26.25" thickBot="1">
      <c r="A2" s="28" t="s">
        <v>19</v>
      </c>
      <c r="B2" s="29" t="s">
        <v>12</v>
      </c>
      <c r="D2" s="28" t="s">
        <v>19</v>
      </c>
      <c r="E2" s="29" t="s">
        <v>12</v>
      </c>
      <c r="G2" s="28" t="s">
        <v>19</v>
      </c>
      <c r="H2" s="29" t="s">
        <v>12</v>
      </c>
      <c r="J2" s="28" t="s">
        <v>19</v>
      </c>
      <c r="K2" s="29" t="s">
        <v>12</v>
      </c>
    </row>
    <row r="3" spans="1:11" s="31" customFormat="1" ht="23.25">
      <c r="A3" s="30"/>
      <c r="B3" s="30"/>
      <c r="D3" s="30"/>
      <c r="E3" s="30"/>
      <c r="G3" s="30"/>
      <c r="H3" s="30"/>
      <c r="J3" s="30"/>
      <c r="K3" s="30"/>
    </row>
    <row r="4" spans="1:11" s="31" customFormat="1" ht="23.25">
      <c r="A4" s="30"/>
      <c r="B4" s="30"/>
      <c r="D4" s="30"/>
      <c r="E4" s="30"/>
      <c r="G4" s="30"/>
      <c r="H4" s="30"/>
      <c r="J4" s="30"/>
      <c r="K4" s="30"/>
    </row>
    <row r="5" spans="1:11" s="31" customFormat="1" ht="23.25">
      <c r="A5" s="30"/>
      <c r="B5" s="30"/>
      <c r="D5" s="30"/>
      <c r="E5" s="30"/>
      <c r="G5" s="30"/>
      <c r="H5" s="30"/>
      <c r="J5" s="30"/>
      <c r="K5" s="30"/>
    </row>
    <row r="6" spans="1:11" s="31" customFormat="1" ht="23.25">
      <c r="A6" s="30"/>
      <c r="B6" s="30"/>
      <c r="D6" s="30"/>
      <c r="E6" s="30"/>
      <c r="G6" s="30"/>
      <c r="H6" s="30"/>
      <c r="J6" s="30"/>
      <c r="K6" s="30"/>
    </row>
    <row r="7" spans="1:11" s="31" customFormat="1" ht="23.25">
      <c r="A7" s="30"/>
      <c r="B7" s="30"/>
      <c r="D7" s="30"/>
      <c r="E7" s="30"/>
      <c r="G7" s="30"/>
      <c r="H7" s="30"/>
      <c r="J7" s="30"/>
      <c r="K7" s="30"/>
    </row>
    <row r="8" spans="1:11" s="31" customFormat="1" ht="23.25">
      <c r="A8" s="30"/>
      <c r="B8" s="30"/>
      <c r="D8" s="30"/>
      <c r="E8" s="30"/>
      <c r="G8" s="30"/>
      <c r="H8" s="30"/>
      <c r="J8" s="30"/>
      <c r="K8" s="30"/>
    </row>
    <row r="9" spans="1:11" s="31" customFormat="1" ht="23.25">
      <c r="A9" s="30"/>
      <c r="B9" s="30"/>
      <c r="D9" s="30"/>
      <c r="E9" s="30"/>
      <c r="G9" s="30"/>
      <c r="H9" s="30"/>
      <c r="J9" s="30"/>
      <c r="K9" s="30"/>
    </row>
    <row r="10" spans="1:11" s="31" customFormat="1" ht="23.25">
      <c r="A10" s="30"/>
      <c r="B10" s="30"/>
      <c r="D10" s="30"/>
      <c r="E10" s="30"/>
      <c r="G10" s="30"/>
      <c r="H10" s="30"/>
      <c r="J10" s="30"/>
      <c r="K10" s="30"/>
    </row>
    <row r="11" spans="1:11" s="31" customFormat="1" ht="23.25">
      <c r="A11" s="30"/>
      <c r="B11" s="30"/>
      <c r="D11" s="30"/>
      <c r="E11" s="30"/>
      <c r="G11" s="30"/>
      <c r="H11" s="30"/>
      <c r="J11" s="30"/>
      <c r="K11" s="30"/>
    </row>
    <row r="12" spans="1:11" s="31" customFormat="1" ht="23.25">
      <c r="A12" s="30"/>
      <c r="B12" s="30"/>
      <c r="D12" s="30"/>
      <c r="E12" s="30"/>
      <c r="G12" s="30"/>
      <c r="H12" s="30"/>
      <c r="J12" s="30"/>
      <c r="K12" s="30"/>
    </row>
    <row r="13" spans="1:11" s="31" customFormat="1" ht="23.25">
      <c r="A13" s="30"/>
      <c r="B13" s="30"/>
      <c r="D13" s="30"/>
      <c r="E13" s="30"/>
      <c r="G13" s="30"/>
      <c r="H13" s="30"/>
      <c r="J13" s="30"/>
      <c r="K13" s="30"/>
    </row>
    <row r="14" spans="1:11" s="31" customFormat="1" ht="23.25">
      <c r="A14" s="30"/>
      <c r="B14" s="30"/>
      <c r="D14" s="30"/>
      <c r="E14" s="30"/>
      <c r="G14" s="30"/>
      <c r="H14" s="30"/>
      <c r="J14" s="30"/>
      <c r="K14" s="30"/>
    </row>
    <row r="15" spans="1:11" s="31" customFormat="1" ht="23.25">
      <c r="A15" s="30"/>
      <c r="B15" s="30"/>
      <c r="D15" s="30"/>
      <c r="E15" s="30"/>
      <c r="G15" s="30"/>
      <c r="H15" s="30"/>
      <c r="J15" s="30"/>
      <c r="K15" s="30"/>
    </row>
    <row r="16" spans="1:11" s="31" customFormat="1" ht="23.25">
      <c r="A16" s="30"/>
      <c r="B16" s="30"/>
      <c r="D16" s="30"/>
      <c r="E16" s="30"/>
      <c r="G16" s="30"/>
      <c r="H16" s="30"/>
      <c r="J16" s="30"/>
      <c r="K16" s="30"/>
    </row>
    <row r="17" spans="1:11" s="31" customFormat="1" ht="23.25">
      <c r="A17" s="30"/>
      <c r="B17" s="30"/>
      <c r="D17" s="30"/>
      <c r="E17" s="30"/>
      <c r="G17" s="30"/>
      <c r="H17" s="30"/>
      <c r="J17" s="30"/>
      <c r="K17" s="30"/>
    </row>
    <row r="18" spans="1:11" s="31" customFormat="1" ht="23.25">
      <c r="A18" s="30"/>
      <c r="B18" s="30"/>
      <c r="D18" s="30"/>
      <c r="E18" s="30"/>
      <c r="G18" s="30"/>
      <c r="H18" s="30"/>
      <c r="J18" s="30"/>
      <c r="K18" s="30"/>
    </row>
    <row r="19" spans="1:11" s="31" customFormat="1" ht="23.25">
      <c r="A19" s="30"/>
      <c r="B19" s="30"/>
      <c r="D19" s="30"/>
      <c r="E19" s="30"/>
      <c r="G19" s="30"/>
      <c r="H19" s="30"/>
      <c r="J19" s="30"/>
      <c r="K19" s="30"/>
    </row>
    <row r="20" spans="1:11" s="31" customFormat="1" ht="23.25">
      <c r="A20" s="30"/>
      <c r="B20" s="30"/>
      <c r="D20" s="30"/>
      <c r="E20" s="30"/>
      <c r="G20" s="30"/>
      <c r="H20" s="30"/>
      <c r="J20" s="30"/>
      <c r="K20" s="30"/>
    </row>
    <row r="21" spans="1:11" s="31" customFormat="1" ht="23.25">
      <c r="A21" s="30"/>
      <c r="B21" s="30"/>
      <c r="D21" s="30"/>
      <c r="E21" s="30"/>
      <c r="G21" s="30"/>
      <c r="H21" s="30"/>
      <c r="J21" s="30"/>
      <c r="K21" s="30"/>
    </row>
    <row r="22" spans="1:11" s="31" customFormat="1" ht="23.25">
      <c r="A22" s="30"/>
      <c r="B22" s="30"/>
      <c r="D22" s="30"/>
      <c r="E22" s="30"/>
      <c r="G22" s="30"/>
      <c r="H22" s="30"/>
      <c r="J22" s="30"/>
      <c r="K22" s="30"/>
    </row>
    <row r="23" spans="1:11" s="31" customFormat="1" ht="23.25">
      <c r="A23" s="30"/>
      <c r="B23" s="30"/>
      <c r="D23" s="30"/>
      <c r="E23" s="30"/>
      <c r="G23" s="30"/>
      <c r="H23" s="30"/>
      <c r="J23" s="30"/>
      <c r="K23" s="30"/>
    </row>
    <row r="24" spans="1:11" s="31" customFormat="1" ht="23.25">
      <c r="A24" s="30"/>
      <c r="B24" s="30"/>
      <c r="D24" s="30"/>
      <c r="E24" s="30"/>
      <c r="G24" s="30"/>
      <c r="H24" s="30"/>
      <c r="J24" s="30"/>
      <c r="K24" s="30"/>
    </row>
    <row r="25" spans="1:11" s="31" customFormat="1" ht="23.25">
      <c r="A25" s="30"/>
      <c r="B25" s="30"/>
      <c r="D25" s="30"/>
      <c r="E25" s="30"/>
      <c r="G25" s="30"/>
      <c r="H25" s="30"/>
      <c r="J25" s="30"/>
      <c r="K25" s="30"/>
    </row>
    <row r="26" spans="1:11" s="31" customFormat="1" ht="23.25">
      <c r="A26" s="30"/>
      <c r="B26" s="30"/>
      <c r="D26" s="30"/>
      <c r="E26" s="30"/>
      <c r="G26" s="30"/>
      <c r="H26" s="30"/>
      <c r="J26" s="30"/>
      <c r="K26" s="30"/>
    </row>
    <row r="27" spans="1:11" s="31" customFormat="1" ht="23.25">
      <c r="A27" s="30"/>
      <c r="B27" s="30"/>
      <c r="D27" s="30"/>
      <c r="E27" s="30"/>
      <c r="G27" s="30"/>
      <c r="H27" s="30"/>
      <c r="J27" s="30"/>
      <c r="K27" s="30"/>
    </row>
    <row r="28" spans="1:11" s="31" customFormat="1" ht="23.25">
      <c r="A28" s="30"/>
      <c r="B28" s="30"/>
      <c r="D28" s="30"/>
      <c r="E28" s="30"/>
      <c r="G28" s="30"/>
      <c r="H28" s="30"/>
      <c r="J28" s="30"/>
      <c r="K28" s="30"/>
    </row>
    <row r="29" spans="1:11" s="31" customFormat="1" ht="23.25">
      <c r="A29" s="30"/>
      <c r="B29" s="30"/>
      <c r="D29" s="30"/>
      <c r="E29" s="30"/>
      <c r="G29" s="30"/>
      <c r="H29" s="30"/>
      <c r="J29" s="30"/>
      <c r="K29" s="30"/>
    </row>
    <row r="30" spans="1:11" s="31" customFormat="1" ht="23.25">
      <c r="A30" s="30"/>
      <c r="B30" s="30"/>
      <c r="D30" s="30"/>
      <c r="E30" s="30"/>
      <c r="G30" s="30"/>
      <c r="H30" s="30"/>
      <c r="J30" s="30"/>
      <c r="K30" s="30"/>
    </row>
    <row r="31" spans="1:11" s="31" customFormat="1" ht="23.25">
      <c r="A31" s="30"/>
      <c r="B31" s="30"/>
      <c r="D31" s="30"/>
      <c r="E31" s="30"/>
      <c r="G31" s="30"/>
      <c r="H31" s="30"/>
      <c r="J31" s="30"/>
      <c r="K31" s="30"/>
    </row>
    <row r="32" spans="1:11" s="31" customFormat="1" ht="23.25">
      <c r="A32" s="30"/>
      <c r="B32" s="30"/>
      <c r="D32" s="30"/>
      <c r="E32" s="30"/>
      <c r="G32" s="30"/>
      <c r="H32" s="30"/>
      <c r="J32" s="30"/>
      <c r="K32" s="30"/>
    </row>
  </sheetData>
  <printOptions/>
  <pageMargins left="0.6692913385826772" right="0.1968503937007874" top="0.984251968503937" bottom="0.44" header="0.5118110236220472" footer="0.22"/>
  <pageSetup horizontalDpi="300" verticalDpi="300" orientation="portrait" paperSize="9" r:id="rId1"/>
  <headerFooter alignWithMargins="0">
    <oddHeader xml:space="preserve">&amp;CStartprotokoll&amp;RBlatt :      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2:F96"/>
  <sheetViews>
    <sheetView zoomScale="75" zoomScaleNormal="75" workbookViewId="0" topLeftCell="A1">
      <selection activeCell="A34" sqref="A34"/>
    </sheetView>
  </sheetViews>
  <sheetFormatPr defaultColWidth="11.421875" defaultRowHeight="12.75"/>
  <cols>
    <col min="1" max="1" width="6.00390625" style="0" customWidth="1"/>
    <col min="2" max="2" width="96.7109375" style="0" customWidth="1"/>
    <col min="3" max="3" width="13.8515625" style="0" customWidth="1"/>
  </cols>
  <sheetData>
    <row r="2" spans="1:3" s="20" customFormat="1" ht="15.75">
      <c r="A2" s="32"/>
      <c r="B2" s="33" t="s">
        <v>20</v>
      </c>
      <c r="C2" s="34"/>
    </row>
    <row r="3" spans="1:4" ht="12" customHeight="1">
      <c r="A3" s="35"/>
      <c r="B3" s="36"/>
      <c r="C3" s="37"/>
      <c r="D3" s="31"/>
    </row>
    <row r="4" spans="1:4" ht="61.5" customHeight="1">
      <c r="A4" s="38"/>
      <c r="B4" s="39" t="s">
        <v>68</v>
      </c>
      <c r="C4" s="37"/>
      <c r="D4" s="31"/>
    </row>
    <row r="5" spans="1:4" ht="23.25">
      <c r="A5" s="35"/>
      <c r="B5" s="36"/>
      <c r="C5" s="37"/>
      <c r="D5" s="31"/>
    </row>
    <row r="6" spans="1:4" ht="23.25">
      <c r="A6" s="40"/>
      <c r="B6" s="41"/>
      <c r="C6" s="42"/>
      <c r="D6" s="31"/>
    </row>
    <row r="7" spans="1:3" s="20" customFormat="1" ht="15.75">
      <c r="A7" s="32"/>
      <c r="B7" s="43" t="s">
        <v>21</v>
      </c>
      <c r="C7" s="34"/>
    </row>
    <row r="8" spans="1:3" s="44" customFormat="1" ht="12.75">
      <c r="A8" s="35"/>
      <c r="B8" s="36"/>
      <c r="C8" s="37"/>
    </row>
    <row r="9" spans="1:3" s="44" customFormat="1" ht="12.75">
      <c r="A9" s="38">
        <v>1</v>
      </c>
      <c r="B9" s="39" t="s">
        <v>22</v>
      </c>
      <c r="C9" s="37"/>
    </row>
    <row r="10" spans="1:3" s="44" customFormat="1" ht="12.75">
      <c r="A10" s="38">
        <v>2</v>
      </c>
      <c r="B10" s="39" t="s">
        <v>23</v>
      </c>
      <c r="C10" s="37"/>
    </row>
    <row r="11" spans="1:3" s="44" customFormat="1" ht="12.75">
      <c r="A11" s="38">
        <v>3</v>
      </c>
      <c r="B11" s="39" t="s">
        <v>65</v>
      </c>
      <c r="C11" s="37"/>
    </row>
    <row r="12" spans="1:3" s="44" customFormat="1" ht="12.75">
      <c r="A12" s="38">
        <v>4</v>
      </c>
      <c r="B12" s="39" t="s">
        <v>24</v>
      </c>
      <c r="C12" s="37"/>
    </row>
    <row r="13" spans="1:3" s="44" customFormat="1" ht="12.75">
      <c r="A13" s="38">
        <v>5</v>
      </c>
      <c r="B13" s="39" t="s">
        <v>25</v>
      </c>
      <c r="C13" s="37"/>
    </row>
    <row r="14" spans="1:3" s="44" customFormat="1" ht="12.75">
      <c r="A14" s="38">
        <v>6</v>
      </c>
      <c r="B14" s="39" t="s">
        <v>66</v>
      </c>
      <c r="C14" s="37"/>
    </row>
    <row r="15" spans="1:3" s="44" customFormat="1" ht="12.75">
      <c r="A15" s="38">
        <v>7</v>
      </c>
      <c r="B15" s="39" t="s">
        <v>67</v>
      </c>
      <c r="C15" s="37"/>
    </row>
    <row r="16" spans="1:3" s="44" customFormat="1" ht="12.75">
      <c r="A16" s="38">
        <v>8</v>
      </c>
      <c r="B16" s="45" t="s">
        <v>26</v>
      </c>
      <c r="C16" s="37"/>
    </row>
    <row r="17" spans="1:3" s="44" customFormat="1" ht="12.75">
      <c r="A17" s="38"/>
      <c r="B17" s="45"/>
      <c r="C17" s="37"/>
    </row>
    <row r="18" spans="1:3" s="44" customFormat="1" ht="12.75">
      <c r="A18" s="38"/>
      <c r="B18" s="39"/>
      <c r="C18" s="37"/>
    </row>
    <row r="19" spans="1:3" s="20" customFormat="1" ht="15.75">
      <c r="A19" s="46"/>
      <c r="B19" s="43" t="s">
        <v>27</v>
      </c>
      <c r="C19" s="34"/>
    </row>
    <row r="20" spans="1:4" ht="13.5" customHeight="1">
      <c r="A20" s="47"/>
      <c r="B20" s="48"/>
      <c r="C20" s="42"/>
      <c r="D20" s="31"/>
    </row>
    <row r="21" spans="1:3" s="44" customFormat="1" ht="12.75">
      <c r="A21" s="38">
        <v>1</v>
      </c>
      <c r="B21" s="39" t="s">
        <v>28</v>
      </c>
      <c r="C21" s="37"/>
    </row>
    <row r="22" spans="1:3" s="44" customFormat="1" ht="12.75">
      <c r="A22" s="38">
        <v>2</v>
      </c>
      <c r="B22" s="39" t="s">
        <v>29</v>
      </c>
      <c r="C22" s="37"/>
    </row>
    <row r="23" spans="1:3" s="44" customFormat="1" ht="12.75">
      <c r="A23" s="38">
        <v>3</v>
      </c>
      <c r="B23" s="39" t="s">
        <v>30</v>
      </c>
      <c r="C23" s="37"/>
    </row>
    <row r="24" spans="1:3" s="44" customFormat="1" ht="12.75">
      <c r="A24" s="38">
        <v>4</v>
      </c>
      <c r="B24" s="39" t="s">
        <v>31</v>
      </c>
      <c r="C24" s="37"/>
    </row>
    <row r="25" spans="1:3" s="44" customFormat="1" ht="12.75">
      <c r="A25" s="38">
        <v>5</v>
      </c>
      <c r="B25" s="39" t="s">
        <v>32</v>
      </c>
      <c r="C25" s="37"/>
    </row>
    <row r="26" spans="1:3" s="44" customFormat="1" ht="12.75">
      <c r="A26" s="38"/>
      <c r="B26" s="39"/>
      <c r="C26" s="37"/>
    </row>
    <row r="27" spans="1:3" s="44" customFormat="1" ht="12.75">
      <c r="A27" s="38"/>
      <c r="B27" s="39"/>
      <c r="C27" s="37"/>
    </row>
    <row r="28" spans="1:3" s="20" customFormat="1" ht="15.75">
      <c r="A28" s="49"/>
      <c r="B28" s="50" t="s">
        <v>33</v>
      </c>
      <c r="C28" s="34"/>
    </row>
    <row r="29" spans="1:3" s="44" customFormat="1" ht="12.75">
      <c r="A29" s="51"/>
      <c r="B29" s="39"/>
      <c r="C29" s="37"/>
    </row>
    <row r="30" spans="1:3" s="44" customFormat="1" ht="12.75">
      <c r="A30" s="51"/>
      <c r="B30" s="39"/>
      <c r="C30" s="37"/>
    </row>
    <row r="31" spans="1:3" s="44" customFormat="1" ht="12.75">
      <c r="A31" s="51"/>
      <c r="B31" s="39"/>
      <c r="C31" s="37"/>
    </row>
    <row r="32" spans="1:3" s="44" customFormat="1" ht="25.5">
      <c r="A32" s="51">
        <v>1</v>
      </c>
      <c r="B32" s="39" t="s">
        <v>34</v>
      </c>
      <c r="C32" s="37"/>
    </row>
    <row r="33" spans="1:3" s="44" customFormat="1" ht="12.75">
      <c r="A33" s="51">
        <v>2</v>
      </c>
      <c r="B33" s="39" t="s">
        <v>35</v>
      </c>
      <c r="C33" s="37"/>
    </row>
    <row r="34" spans="1:3" s="44" customFormat="1" ht="12.75">
      <c r="A34" s="51">
        <v>3</v>
      </c>
      <c r="B34" s="39" t="s">
        <v>36</v>
      </c>
      <c r="C34" s="37"/>
    </row>
    <row r="35" spans="1:3" s="44" customFormat="1" ht="12.75">
      <c r="A35" s="51"/>
      <c r="B35" s="39"/>
      <c r="C35" s="37"/>
    </row>
    <row r="36" spans="1:3" s="44" customFormat="1" ht="12.75">
      <c r="A36" s="51"/>
      <c r="B36" s="39"/>
      <c r="C36" s="37"/>
    </row>
    <row r="37" spans="1:3" s="20" customFormat="1" ht="15.75">
      <c r="A37" s="49"/>
      <c r="B37" s="50" t="s">
        <v>37</v>
      </c>
      <c r="C37" s="34"/>
    </row>
    <row r="38" spans="1:4" ht="13.5" customHeight="1">
      <c r="A38" s="52"/>
      <c r="B38" s="48"/>
      <c r="C38" s="42"/>
      <c r="D38" s="31"/>
    </row>
    <row r="39" spans="1:3" s="44" customFormat="1" ht="12.75">
      <c r="A39" s="51">
        <v>1</v>
      </c>
      <c r="B39" s="39" t="s">
        <v>38</v>
      </c>
      <c r="C39" s="37"/>
    </row>
    <row r="40" spans="1:3" s="44" customFormat="1" ht="25.5">
      <c r="A40" s="51"/>
      <c r="B40" s="39" t="s">
        <v>39</v>
      </c>
      <c r="C40" s="37"/>
    </row>
    <row r="41" spans="1:3" s="44" customFormat="1" ht="12.75">
      <c r="A41" s="51">
        <v>2</v>
      </c>
      <c r="B41" s="39" t="s">
        <v>40</v>
      </c>
      <c r="C41" s="37"/>
    </row>
    <row r="42" spans="1:3" s="44" customFormat="1" ht="25.5">
      <c r="A42" s="51"/>
      <c r="B42" s="39" t="s">
        <v>41</v>
      </c>
      <c r="C42" s="37"/>
    </row>
    <row r="43" spans="1:3" s="44" customFormat="1" ht="12.75">
      <c r="A43" s="51">
        <v>3</v>
      </c>
      <c r="B43" s="39" t="s">
        <v>42</v>
      </c>
      <c r="C43" s="37"/>
    </row>
    <row r="44" spans="1:3" s="44" customFormat="1" ht="12.75">
      <c r="A44" s="51"/>
      <c r="B44" s="39"/>
      <c r="C44" s="37"/>
    </row>
    <row r="45" spans="1:3" s="44" customFormat="1" ht="12.75">
      <c r="A45" s="51"/>
      <c r="B45" s="39"/>
      <c r="C45" s="37"/>
    </row>
    <row r="46" spans="1:3" s="20" customFormat="1" ht="15.75">
      <c r="A46" s="49"/>
      <c r="B46" s="53" t="s">
        <v>43</v>
      </c>
      <c r="C46" s="34"/>
    </row>
    <row r="47" spans="1:3" s="44" customFormat="1" ht="12.75">
      <c r="A47" s="51">
        <v>1</v>
      </c>
      <c r="B47" s="39" t="s">
        <v>44</v>
      </c>
      <c r="C47" s="37"/>
    </row>
    <row r="48" spans="1:3" s="44" customFormat="1" ht="12.75">
      <c r="A48" s="51">
        <v>2</v>
      </c>
      <c r="B48" s="39" t="s">
        <v>45</v>
      </c>
      <c r="C48" s="37"/>
    </row>
    <row r="49" spans="1:3" s="44" customFormat="1" ht="12.75">
      <c r="A49" s="51">
        <v>3</v>
      </c>
      <c r="B49" s="39" t="s">
        <v>46</v>
      </c>
      <c r="C49" s="37"/>
    </row>
    <row r="50" spans="1:3" s="44" customFormat="1" ht="12.75">
      <c r="A50" s="51"/>
      <c r="B50" s="39"/>
      <c r="C50" s="37"/>
    </row>
    <row r="51" spans="1:3" s="20" customFormat="1" ht="15.75">
      <c r="A51" s="49"/>
      <c r="B51" s="54" t="s">
        <v>47</v>
      </c>
      <c r="C51" s="34"/>
    </row>
    <row r="52" spans="1:3" s="20" customFormat="1" ht="15.75">
      <c r="A52" s="49"/>
      <c r="B52" s="55" t="s">
        <v>48</v>
      </c>
      <c r="C52" s="34"/>
    </row>
    <row r="53" spans="1:4" ht="23.25">
      <c r="A53" s="56"/>
      <c r="B53" s="41"/>
      <c r="C53" s="42"/>
      <c r="D53" s="31"/>
    </row>
    <row r="54" spans="1:4" ht="23.25">
      <c r="A54" s="56"/>
      <c r="B54" s="41"/>
      <c r="C54" s="42"/>
      <c r="D54" s="31"/>
    </row>
    <row r="55" spans="1:4" ht="23.25">
      <c r="A55" s="56"/>
      <c r="B55" s="41"/>
      <c r="C55" s="42"/>
      <c r="D55" s="31"/>
    </row>
    <row r="56" spans="1:4" ht="23.25">
      <c r="A56" s="56"/>
      <c r="B56" s="41"/>
      <c r="C56" s="42"/>
      <c r="D56" s="31"/>
    </row>
    <row r="57" spans="1:4" ht="23.25">
      <c r="A57" s="56"/>
      <c r="B57" s="41"/>
      <c r="C57" s="42"/>
      <c r="D57" s="31"/>
    </row>
    <row r="58" spans="1:4" ht="23.25">
      <c r="A58" s="56"/>
      <c r="B58" s="41"/>
      <c r="C58" s="42"/>
      <c r="D58" s="31"/>
    </row>
    <row r="59" spans="1:4" ht="23.25">
      <c r="A59" s="56"/>
      <c r="B59" s="41"/>
      <c r="C59" s="42"/>
      <c r="D59" s="31"/>
    </row>
    <row r="60" spans="1:4" ht="23.25">
      <c r="A60" s="56"/>
      <c r="B60" s="41"/>
      <c r="C60" s="42"/>
      <c r="D60" s="31"/>
    </row>
    <row r="61" spans="1:4" ht="23.25">
      <c r="A61" s="56"/>
      <c r="B61" s="41"/>
      <c r="C61" s="42"/>
      <c r="D61" s="31"/>
    </row>
    <row r="62" spans="1:4" ht="32.25" customHeight="1">
      <c r="A62" s="51">
        <v>1</v>
      </c>
      <c r="B62" s="39" t="s">
        <v>49</v>
      </c>
      <c r="C62" s="37"/>
      <c r="D62" s="31"/>
    </row>
    <row r="63" spans="1:4" ht="23.25">
      <c r="A63" s="51">
        <v>2</v>
      </c>
      <c r="B63" s="39" t="s">
        <v>50</v>
      </c>
      <c r="C63" s="37"/>
      <c r="D63" s="31"/>
    </row>
    <row r="64" spans="1:4" ht="23.25">
      <c r="A64" s="51">
        <v>3</v>
      </c>
      <c r="B64" s="39" t="s">
        <v>51</v>
      </c>
      <c r="C64" s="37"/>
      <c r="D64" s="31"/>
    </row>
    <row r="65" spans="1:4" ht="23.25">
      <c r="A65" s="51">
        <v>4</v>
      </c>
      <c r="B65" s="39" t="s">
        <v>52</v>
      </c>
      <c r="C65" s="37"/>
      <c r="D65" s="31"/>
    </row>
    <row r="66" spans="1:4" ht="32.25" customHeight="1">
      <c r="A66" s="51"/>
      <c r="B66" s="39" t="s">
        <v>53</v>
      </c>
      <c r="C66" s="37"/>
      <c r="D66" s="31"/>
    </row>
    <row r="67" spans="1:4" ht="23.25">
      <c r="A67" s="52"/>
      <c r="B67" s="48"/>
      <c r="C67" s="42"/>
      <c r="D67" s="31"/>
    </row>
    <row r="68" spans="1:4" ht="23.25">
      <c r="A68" s="52"/>
      <c r="B68" s="48"/>
      <c r="C68" s="42"/>
      <c r="D68" s="31"/>
    </row>
    <row r="69" spans="1:4" ht="23.25">
      <c r="A69" s="52"/>
      <c r="B69" s="48"/>
      <c r="C69" s="42"/>
      <c r="D69" s="31"/>
    </row>
    <row r="70" spans="1:4" ht="23.25">
      <c r="A70" s="52"/>
      <c r="B70" s="48"/>
      <c r="C70" s="42"/>
      <c r="D70" s="31"/>
    </row>
    <row r="71" spans="1:4" ht="23.25">
      <c r="A71" s="52"/>
      <c r="B71" s="48"/>
      <c r="C71" s="42"/>
      <c r="D71" s="31"/>
    </row>
    <row r="72" spans="1:4" ht="23.25">
      <c r="A72" s="52"/>
      <c r="B72" s="48"/>
      <c r="C72" s="42"/>
      <c r="D72" s="31"/>
    </row>
    <row r="73" spans="1:4" ht="23.25">
      <c r="A73" s="52"/>
      <c r="B73" s="48"/>
      <c r="C73" s="42"/>
      <c r="D73" s="31"/>
    </row>
    <row r="74" spans="1:4" ht="23.25">
      <c r="A74" s="52"/>
      <c r="B74" s="48"/>
      <c r="C74" s="42"/>
      <c r="D74" s="31"/>
    </row>
    <row r="75" spans="1:4" ht="23.25">
      <c r="A75" s="52"/>
      <c r="B75" s="48"/>
      <c r="C75" s="42"/>
      <c r="D75" s="31"/>
    </row>
    <row r="76" spans="1:4" ht="23.25">
      <c r="A76" s="52"/>
      <c r="B76" s="48"/>
      <c r="C76" s="42"/>
      <c r="D76" s="31"/>
    </row>
    <row r="77" spans="1:4" ht="23.25">
      <c r="A77" s="52"/>
      <c r="B77" s="48"/>
      <c r="C77" s="42"/>
      <c r="D77" s="31"/>
    </row>
    <row r="78" spans="1:4" ht="23.25">
      <c r="A78" s="52"/>
      <c r="B78" s="48"/>
      <c r="C78" s="42"/>
      <c r="D78" s="31"/>
    </row>
    <row r="79" spans="1:4" ht="23.25">
      <c r="A79" s="52"/>
      <c r="B79" s="48"/>
      <c r="C79" s="42"/>
      <c r="D79" s="31"/>
    </row>
    <row r="80" spans="1:4" ht="23.25">
      <c r="A80" s="52"/>
      <c r="B80" s="48"/>
      <c r="C80" s="42"/>
      <c r="D80" s="31"/>
    </row>
    <row r="81" spans="1:4" ht="23.25">
      <c r="A81" s="52"/>
      <c r="B81" s="48"/>
      <c r="C81" s="42"/>
      <c r="D81" s="31"/>
    </row>
    <row r="82" spans="1:4" ht="23.25">
      <c r="A82" s="52"/>
      <c r="B82" s="48"/>
      <c r="C82" s="42"/>
      <c r="D82" s="31"/>
    </row>
    <row r="83" spans="1:4" ht="23.25">
      <c r="A83" s="57"/>
      <c r="B83" s="58"/>
      <c r="C83" s="59"/>
      <c r="D83" s="31"/>
    </row>
    <row r="84" spans="1:6" s="65" customFormat="1" ht="15" customHeight="1">
      <c r="A84" s="60"/>
      <c r="B84" s="61" t="s">
        <v>54</v>
      </c>
      <c r="C84" s="62"/>
      <c r="D84" s="63"/>
      <c r="E84" s="64"/>
      <c r="F84" s="64"/>
    </row>
    <row r="85" spans="1:6" s="65" customFormat="1" ht="15" customHeight="1">
      <c r="A85" s="60"/>
      <c r="B85" s="61"/>
      <c r="C85" s="62"/>
      <c r="D85" s="63"/>
      <c r="E85" s="64"/>
      <c r="F85" s="64"/>
    </row>
    <row r="86" spans="1:6" s="65" customFormat="1" ht="15" customHeight="1">
      <c r="A86" s="60"/>
      <c r="B86" s="61" t="s">
        <v>55</v>
      </c>
      <c r="C86" s="62"/>
      <c r="D86" s="63"/>
      <c r="E86" s="64"/>
      <c r="F86" s="64"/>
    </row>
    <row r="87" spans="1:6" s="65" customFormat="1" ht="15" customHeight="1">
      <c r="A87" s="60"/>
      <c r="B87" s="61" t="s">
        <v>56</v>
      </c>
      <c r="C87" s="62"/>
      <c r="D87" s="63"/>
      <c r="E87" s="64"/>
      <c r="F87" s="64"/>
    </row>
    <row r="88" spans="1:6" s="65" customFormat="1" ht="15" customHeight="1">
      <c r="A88" s="60"/>
      <c r="B88" s="61"/>
      <c r="C88" s="62"/>
      <c r="D88" s="63"/>
      <c r="E88" s="64"/>
      <c r="F88" s="64"/>
    </row>
    <row r="89" spans="1:6" s="65" customFormat="1" ht="15" customHeight="1">
      <c r="A89" s="60"/>
      <c r="B89" s="61" t="s">
        <v>57</v>
      </c>
      <c r="C89" s="62" t="s">
        <v>58</v>
      </c>
      <c r="D89" s="63"/>
      <c r="E89" s="64"/>
      <c r="F89" s="64"/>
    </row>
    <row r="90" spans="1:6" s="65" customFormat="1" ht="15" customHeight="1">
      <c r="A90" s="60"/>
      <c r="B90" s="61" t="s">
        <v>59</v>
      </c>
      <c r="C90" s="62" t="s">
        <v>60</v>
      </c>
      <c r="D90" s="63"/>
      <c r="E90" s="64"/>
      <c r="F90" s="64"/>
    </row>
    <row r="91" spans="1:6" s="65" customFormat="1" ht="15" customHeight="1">
      <c r="A91" s="60"/>
      <c r="B91" s="61" t="s">
        <v>61</v>
      </c>
      <c r="C91" s="62" t="s">
        <v>61</v>
      </c>
      <c r="D91" s="63"/>
      <c r="E91" s="64"/>
      <c r="F91" s="64"/>
    </row>
    <row r="92" spans="1:6" s="65" customFormat="1" ht="15" customHeight="1">
      <c r="A92" s="60"/>
      <c r="B92" s="61" t="s">
        <v>62</v>
      </c>
      <c r="C92" s="62" t="s">
        <v>63</v>
      </c>
      <c r="D92" s="63"/>
      <c r="E92" s="64"/>
      <c r="F92" s="64"/>
    </row>
    <row r="93" spans="1:6" s="65" customFormat="1" ht="15" customHeight="1">
      <c r="A93" s="60"/>
      <c r="B93" s="61" t="s">
        <v>64</v>
      </c>
      <c r="C93" s="62"/>
      <c r="D93" s="63"/>
      <c r="E93" s="64"/>
      <c r="F93" s="64"/>
    </row>
    <row r="94" spans="1:6" ht="23.25">
      <c r="A94" s="66"/>
      <c r="B94" s="67"/>
      <c r="C94" s="68"/>
      <c r="D94" s="69"/>
      <c r="E94" s="70"/>
      <c r="F94" s="70"/>
    </row>
    <row r="95" spans="1:4" ht="23.25">
      <c r="A95" s="71"/>
      <c r="B95" s="72"/>
      <c r="C95" s="73"/>
      <c r="D95" s="31"/>
    </row>
    <row r="96" spans="1:4" ht="23.25">
      <c r="A96" s="52"/>
      <c r="B96" s="48"/>
      <c r="C96" s="42"/>
      <c r="D96" s="31"/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O23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M1" sqref="M1:M1638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4" customWidth="1"/>
    <col min="12" max="12" width="11.57421875" style="14" customWidth="1"/>
    <col min="13" max="13" width="10.7109375" style="12" hidden="1" customWidth="1"/>
    <col min="14" max="15" width="13.57421875" style="12" customWidth="1"/>
  </cols>
  <sheetData>
    <row r="1" ht="12.75"/>
    <row r="2" ht="12.75"/>
    <row r="3" ht="12.75">
      <c r="A3" t="s">
        <v>4</v>
      </c>
    </row>
    <row r="4" spans="1:12" ht="12.75">
      <c r="A4" t="s">
        <v>10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  <c r="L4" s="15"/>
    </row>
    <row r="5" spans="5:11" ht="12.75">
      <c r="E5" s="1" t="s">
        <v>69</v>
      </c>
      <c r="F5" s="14">
        <f aca="true" t="shared" si="0" ref="F5:K5">MIN(F8:F14)</f>
        <v>30.75</v>
      </c>
      <c r="G5" s="14">
        <f t="shared" si="0"/>
        <v>30.37</v>
      </c>
      <c r="H5" s="14">
        <f t="shared" si="0"/>
        <v>30.56</v>
      </c>
      <c r="I5" s="14">
        <f t="shared" si="0"/>
        <v>30.67</v>
      </c>
      <c r="J5" s="14">
        <f t="shared" si="0"/>
        <v>0</v>
      </c>
      <c r="K5" s="14">
        <f t="shared" si="0"/>
        <v>0</v>
      </c>
    </row>
    <row r="6" ht="12.75"/>
    <row r="7" spans="1:15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3</v>
      </c>
      <c r="N7" s="13"/>
      <c r="O7" s="13"/>
    </row>
    <row r="8" spans="1:13" ht="12.75">
      <c r="A8" s="1">
        <f aca="true" t="shared" si="1" ref="A8:A14">IF(L8&gt;0,RANK(M8,M$1:M$65536),0)</f>
        <v>1</v>
      </c>
      <c r="B8" s="1">
        <v>114</v>
      </c>
      <c r="C8" s="2" t="str">
        <f>+VLOOKUP($B8,Gesamt!$A$5:$D$302,2,FALSE)</f>
        <v>Ricker</v>
      </c>
      <c r="D8" s="2" t="str">
        <f>+VLOOKUP($B8,Gesamt!$A$5:$D$302,3,FALSE)</f>
        <v>Oliver</v>
      </c>
      <c r="E8" s="1" t="str">
        <f>+VLOOKUP($B8,Gesamt!$A$5:$D$302,4,FALSE)</f>
        <v>Havixbeck</v>
      </c>
      <c r="F8" s="14">
        <f>+VLOOKUP($B8,Gesamt!$A$5:$F$302,5,FALSE)</f>
        <v>30.75</v>
      </c>
      <c r="G8" s="14">
        <f>+VLOOKUP($B8,Gesamt!$A$5:$G$302,6,FALSE)</f>
        <v>30.37</v>
      </c>
      <c r="H8" s="14">
        <f>+VLOOKUP($B8,Gesamt!$A$5:$H$302,7,FALSE)</f>
        <v>30.58</v>
      </c>
      <c r="I8" s="14">
        <f>+VLOOKUP($B8,Gesamt!$A$5:$I$302,8,FALSE)</f>
        <v>30.67</v>
      </c>
      <c r="J8" s="14">
        <f>+VLOOKUP($B8,Gesamt!$A$5:$K$302,9,FALSE)</f>
        <v>0</v>
      </c>
      <c r="K8" s="14">
        <f>+VLOOKUP($B8,Gesamt!$A$5:$K$302,10,FALSE)</f>
        <v>0</v>
      </c>
      <c r="L8" s="14">
        <f>(F8*$F$4+G8*$G$4+H8*$H$4+I8*$I$4+J8*$J$4+K8*$K$4)</f>
        <v>122.37</v>
      </c>
      <c r="M8" s="12">
        <f aca="true" t="shared" si="2" ref="M8:M14">IF(L8&gt;0,L8*-1,-1000)</f>
        <v>-122.37</v>
      </c>
    </row>
    <row r="9" spans="1:13" ht="12.75">
      <c r="A9" s="1">
        <f t="shared" si="1"/>
        <v>5</v>
      </c>
      <c r="B9" s="1">
        <v>131</v>
      </c>
      <c r="C9" s="2" t="str">
        <f>+VLOOKUP($B9,Gesamt!$A$5:$D$302,2,FALSE)</f>
        <v>Brüggemann</v>
      </c>
      <c r="D9" s="2" t="str">
        <f>+VLOOKUP($B9,Gesamt!$A$5:$D$302,3,FALSE)</f>
        <v>Jenny</v>
      </c>
      <c r="E9" s="1" t="str">
        <f>+VLOOKUP($B9,Gesamt!$A$5:$D$302,4,FALSE)</f>
        <v>Havixbeck</v>
      </c>
      <c r="F9" s="14">
        <f>+VLOOKUP($B9,Gesamt!$A$5:$F$302,5,FALSE)</f>
        <v>32.27</v>
      </c>
      <c r="G9" s="14">
        <f>+VLOOKUP($B9,Gesamt!$A$5:$G$302,6,FALSE)</f>
        <v>30.65</v>
      </c>
      <c r="H9" s="14">
        <f>+VLOOKUP($B9,Gesamt!$A$5:$H$302,7,FALSE)</f>
        <v>30.65</v>
      </c>
      <c r="I9" s="14">
        <f>+VLOOKUP($B9,Gesamt!$A$5:$I$302,8,FALSE)</f>
        <v>32.42</v>
      </c>
      <c r="J9" s="14">
        <f>+VLOOKUP($B9,Gesamt!$A$5:$K$302,9,FALSE)</f>
        <v>0</v>
      </c>
      <c r="K9" s="14">
        <f>+VLOOKUP($B9,Gesamt!$A$5:$K$302,10,FALSE)</f>
        <v>0</v>
      </c>
      <c r="L9" s="14">
        <f aca="true" t="shared" si="3" ref="L9:L14">(F9*$F$4+G9*$G$4+H9*$H$4+I9*$I$4+J9*$J$4+K9*$K$4)</f>
        <v>125.99</v>
      </c>
      <c r="M9" s="12">
        <f t="shared" si="2"/>
        <v>-125.99</v>
      </c>
    </row>
    <row r="10" spans="1:13" ht="12.75">
      <c r="A10" s="1">
        <f t="shared" si="1"/>
        <v>6</v>
      </c>
      <c r="B10" s="1">
        <v>159</v>
      </c>
      <c r="C10" s="2" t="str">
        <f>+VLOOKUP($B10,Gesamt!$A$5:$D$302,2,FALSE)</f>
        <v>Overwaul</v>
      </c>
      <c r="D10" s="2" t="str">
        <f>+VLOOKUP($B10,Gesamt!$A$5:$D$302,3,FALSE)</f>
        <v>Marius</v>
      </c>
      <c r="E10" s="1" t="str">
        <f>+VLOOKUP($B10,Gesamt!$A$5:$D$302,4,FALSE)</f>
        <v>Havixbeck</v>
      </c>
      <c r="F10" s="14">
        <f>+VLOOKUP($B10,Gesamt!$A$5:$F$302,5,FALSE)</f>
        <v>31.87</v>
      </c>
      <c r="G10" s="14">
        <f>+VLOOKUP($B10,Gesamt!$A$5:$G$302,6,FALSE)</f>
        <v>31.12</v>
      </c>
      <c r="H10" s="14">
        <f>+VLOOKUP($B10,Gesamt!$A$5:$H$302,7,FALSE)</f>
        <v>31.61</v>
      </c>
      <c r="I10" s="14">
        <f>+VLOOKUP($B10,Gesamt!$A$5:$I$302,8,FALSE)</f>
        <v>32.28</v>
      </c>
      <c r="J10" s="14">
        <f>+VLOOKUP($B10,Gesamt!$A$5:$K$302,9,FALSE)</f>
        <v>0</v>
      </c>
      <c r="K10" s="14">
        <f>+VLOOKUP($B10,Gesamt!$A$5:$K$302,10,FALSE)</f>
        <v>0</v>
      </c>
      <c r="L10" s="14">
        <f t="shared" si="3"/>
        <v>126.88</v>
      </c>
      <c r="M10" s="12">
        <f t="shared" si="2"/>
        <v>-126.88</v>
      </c>
    </row>
    <row r="11" spans="1:13" ht="12.75">
      <c r="A11" s="1">
        <f t="shared" si="1"/>
        <v>3</v>
      </c>
      <c r="B11" s="1">
        <v>160</v>
      </c>
      <c r="C11" s="2" t="str">
        <f>+VLOOKUP($B11,Gesamt!$A$5:$D$302,2,FALSE)</f>
        <v>Valtwies</v>
      </c>
      <c r="D11" s="2" t="str">
        <f>+VLOOKUP($B11,Gesamt!$A$5:$D$302,3,FALSE)</f>
        <v>Tom</v>
      </c>
      <c r="E11" s="1" t="str">
        <f>+VLOOKUP($B11,Gesamt!$A$5:$D$302,4,FALSE)</f>
        <v>Havixbeck</v>
      </c>
      <c r="F11" s="14">
        <f>+VLOOKUP($B11,Gesamt!$A$5:$F$302,5,FALSE)</f>
        <v>31.23</v>
      </c>
      <c r="G11" s="14">
        <f>+VLOOKUP($B11,Gesamt!$A$5:$G$302,6,FALSE)</f>
        <v>31.12</v>
      </c>
      <c r="H11" s="14">
        <f>+VLOOKUP($B11,Gesamt!$A$5:$H$302,7,FALSE)</f>
        <v>30.92</v>
      </c>
      <c r="I11" s="14">
        <f>+VLOOKUP($B11,Gesamt!$A$5:$I$302,8,FALSE)</f>
        <v>31.51</v>
      </c>
      <c r="J11" s="14">
        <f>+VLOOKUP($B11,Gesamt!$A$5:$K$302,9,FALSE)</f>
        <v>0</v>
      </c>
      <c r="K11" s="14">
        <f>+VLOOKUP($B11,Gesamt!$A$5:$K$302,10,FALSE)</f>
        <v>0</v>
      </c>
      <c r="L11" s="14">
        <f t="shared" si="3"/>
        <v>124.78</v>
      </c>
      <c r="M11" s="12">
        <f t="shared" si="2"/>
        <v>-124.78</v>
      </c>
    </row>
    <row r="12" spans="1:13" ht="12.75">
      <c r="A12" s="1">
        <f t="shared" si="1"/>
        <v>4</v>
      </c>
      <c r="B12" s="1">
        <v>161</v>
      </c>
      <c r="C12" s="2" t="str">
        <f>+VLOOKUP($B12,Gesamt!$A$5:$D$302,2,FALSE)</f>
        <v>Bickel</v>
      </c>
      <c r="D12" s="2" t="str">
        <f>+VLOOKUP($B12,Gesamt!$A$5:$D$302,3,FALSE)</f>
        <v>Julian</v>
      </c>
      <c r="E12" s="1" t="str">
        <f>+VLOOKUP($B12,Gesamt!$A$5:$D$302,4,FALSE)</f>
        <v>Havixbeck</v>
      </c>
      <c r="F12" s="14">
        <f>+VLOOKUP($B12,Gesamt!$A$5:$F$302,5,FALSE)</f>
        <v>31.9</v>
      </c>
      <c r="G12" s="14">
        <f>+VLOOKUP($B12,Gesamt!$A$5:$G$302,6,FALSE)</f>
        <v>31.01</v>
      </c>
      <c r="H12" s="14">
        <f>+VLOOKUP($B12,Gesamt!$A$5:$H$302,7,FALSE)</f>
        <v>31.05</v>
      </c>
      <c r="I12" s="14">
        <f>+VLOOKUP($B12,Gesamt!$A$5:$I$302,8,FALSE)</f>
        <v>31.12</v>
      </c>
      <c r="J12" s="14">
        <f>+VLOOKUP($B12,Gesamt!$A$5:$K$302,9,FALSE)</f>
        <v>0</v>
      </c>
      <c r="K12" s="14">
        <f>+VLOOKUP($B12,Gesamt!$A$5:$K$302,10,FALSE)</f>
        <v>0</v>
      </c>
      <c r="L12" s="14">
        <f t="shared" si="3"/>
        <v>125.08</v>
      </c>
      <c r="M12" s="12">
        <f t="shared" si="2"/>
        <v>-125.08</v>
      </c>
    </row>
    <row r="13" spans="1:13" ht="12.75">
      <c r="A13" s="1">
        <f t="shared" si="1"/>
        <v>2</v>
      </c>
      <c r="B13" s="1">
        <v>162</v>
      </c>
      <c r="C13" s="2" t="str">
        <f>+VLOOKUP($B13,Gesamt!$A$5:$D$302,2,FALSE)</f>
        <v>Dohn</v>
      </c>
      <c r="D13" s="2" t="str">
        <f>+VLOOKUP($B13,Gesamt!$A$5:$D$302,3,FALSE)</f>
        <v>Florian</v>
      </c>
      <c r="E13" s="1" t="str">
        <f>+VLOOKUP($B13,Gesamt!$A$5:$D$302,4,FALSE)</f>
        <v>Havixbeck</v>
      </c>
      <c r="F13" s="14">
        <f>+VLOOKUP($B13,Gesamt!$A$5:$F$302,5,FALSE)</f>
        <v>30.94</v>
      </c>
      <c r="G13" s="14">
        <f>+VLOOKUP($B13,Gesamt!$A$5:$G$302,6,FALSE)</f>
        <v>30.74</v>
      </c>
      <c r="H13" s="14">
        <f>+VLOOKUP($B13,Gesamt!$A$5:$H$302,7,FALSE)</f>
        <v>30.56</v>
      </c>
      <c r="I13" s="14">
        <f>+VLOOKUP($B13,Gesamt!$A$5:$I$302,8,FALSE)</f>
        <v>31.09</v>
      </c>
      <c r="J13" s="14">
        <f>+VLOOKUP($B13,Gesamt!$A$5:$K$302,9,FALSE)</f>
        <v>0</v>
      </c>
      <c r="K13" s="14">
        <f>+VLOOKUP($B13,Gesamt!$A$5:$K$302,10,FALSE)</f>
        <v>0</v>
      </c>
      <c r="L13" s="14">
        <f t="shared" si="3"/>
        <v>123.33</v>
      </c>
      <c r="M13" s="12">
        <f t="shared" si="2"/>
        <v>-123.33</v>
      </c>
    </row>
    <row r="14" spans="1:13" ht="12.75">
      <c r="A14" s="1">
        <f t="shared" si="1"/>
        <v>7</v>
      </c>
      <c r="B14" s="1">
        <v>163</v>
      </c>
      <c r="C14" s="2" t="str">
        <f>+VLOOKUP($B14,Gesamt!$A$5:$D$302,2,FALSE)</f>
        <v>Strube</v>
      </c>
      <c r="D14" s="2" t="str">
        <f>+VLOOKUP($B14,Gesamt!$A$5:$D$302,3,FALSE)</f>
        <v>Clara</v>
      </c>
      <c r="E14" s="1" t="str">
        <f>+VLOOKUP($B14,Gesamt!$A$5:$D$302,4,FALSE)</f>
        <v>Havixbeck</v>
      </c>
      <c r="F14" s="14">
        <f>+VLOOKUP($B14,Gesamt!$A$5:$F$302,5,FALSE)</f>
        <v>32</v>
      </c>
      <c r="G14" s="14">
        <f>+VLOOKUP($B14,Gesamt!$A$5:$G$302,6,FALSE)</f>
        <v>32.23</v>
      </c>
      <c r="H14" s="14">
        <f>+VLOOKUP($B14,Gesamt!$A$5:$H$302,7,FALSE)</f>
        <v>31.67</v>
      </c>
      <c r="I14" s="14">
        <f>+VLOOKUP($B14,Gesamt!$A$5:$I$302,8,FALSE)</f>
        <v>32.31</v>
      </c>
      <c r="J14" s="14">
        <f>+VLOOKUP($B14,Gesamt!$A$5:$K$302,9,FALSE)</f>
        <v>0</v>
      </c>
      <c r="K14" s="14">
        <f>+VLOOKUP($B14,Gesamt!$A$5:$K$302,10,FALSE)</f>
        <v>0</v>
      </c>
      <c r="L14" s="14">
        <f t="shared" si="3"/>
        <v>128.21</v>
      </c>
      <c r="M14" s="12">
        <f t="shared" si="2"/>
        <v>-128.21</v>
      </c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</sheetData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3:O9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M1" sqref="M1:M16384"/>
    </sheetView>
  </sheetViews>
  <sheetFormatPr defaultColWidth="11.421875" defaultRowHeight="12.75"/>
  <cols>
    <col min="1" max="1" width="5.28125" style="1" customWidth="1"/>
    <col min="2" max="2" width="8.421875" style="1" customWidth="1"/>
    <col min="3" max="4" width="17.7109375" style="2" customWidth="1"/>
    <col min="5" max="5" width="23.28125" style="1" customWidth="1"/>
    <col min="6" max="12" width="11.421875" style="14" customWidth="1"/>
    <col min="13" max="13" width="0" style="12" hidden="1" customWidth="1"/>
    <col min="14" max="14" width="12.8515625" style="12" customWidth="1"/>
    <col min="15" max="15" width="14.57421875" style="12" customWidth="1"/>
  </cols>
  <sheetData>
    <row r="1" ht="12.75"/>
    <row r="2" ht="12.75"/>
    <row r="3" ht="12.75">
      <c r="A3" t="s">
        <v>4</v>
      </c>
    </row>
    <row r="4" spans="1:11" ht="12.75">
      <c r="A4" t="s">
        <v>10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1:11" ht="12.75">
      <c r="A5"/>
      <c r="E5" s="1" t="s">
        <v>70</v>
      </c>
      <c r="F5" s="80">
        <f aca="true" t="shared" si="0" ref="F5:K5">MIN(F8:F9)</f>
        <v>29.32</v>
      </c>
      <c r="G5" s="80">
        <f t="shared" si="0"/>
        <v>29.55</v>
      </c>
      <c r="H5" s="80">
        <f t="shared" si="0"/>
        <v>29.33</v>
      </c>
      <c r="I5" s="80">
        <f t="shared" si="0"/>
        <v>29.58</v>
      </c>
      <c r="J5" s="80">
        <f t="shared" si="0"/>
        <v>0</v>
      </c>
      <c r="K5" s="80">
        <f t="shared" si="0"/>
        <v>0</v>
      </c>
    </row>
    <row r="6" ht="12.75"/>
    <row r="7" spans="1:15" ht="12.75">
      <c r="A7" s="4" t="s">
        <v>5</v>
      </c>
      <c r="B7" s="4" t="s">
        <v>0</v>
      </c>
      <c r="C7" s="5" t="s">
        <v>1</v>
      </c>
      <c r="D7" s="5" t="s">
        <v>11</v>
      </c>
      <c r="E7" s="4" t="s">
        <v>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3</v>
      </c>
      <c r="N7" s="13"/>
      <c r="O7" s="13"/>
    </row>
    <row r="8" spans="1:13" ht="12.75">
      <c r="A8" s="1">
        <f>IF(L8&gt;0,RANK(M8,M:M),0)</f>
        <v>2</v>
      </c>
      <c r="B8" s="1">
        <v>342</v>
      </c>
      <c r="C8" s="2" t="str">
        <f>+VLOOKUP($B8,Gesamt!$A$5:$D$302,2,FALSE)</f>
        <v>Ricker</v>
      </c>
      <c r="D8" s="2" t="str">
        <f>+VLOOKUP($B8,Gesamt!$A$5:$D$302,3,FALSE)</f>
        <v>Claudia</v>
      </c>
      <c r="E8" s="1" t="str">
        <f>+VLOOKUP($B8,Gesamt!$A$5:$D$302,4,FALSE)</f>
        <v>Havixbeck</v>
      </c>
      <c r="F8" s="14">
        <f>+VLOOKUP($B8,Gesamt!$A$5:$F$302,5,FALSE)</f>
        <v>29.83</v>
      </c>
      <c r="G8" s="14">
        <f>+VLOOKUP($B8,Gesamt!$A$5:$G$302,6,FALSE)</f>
        <v>29.55</v>
      </c>
      <c r="H8" s="14">
        <f>+VLOOKUP($B8,Gesamt!$A$5:$H$302,7,FALSE)</f>
        <v>29.86</v>
      </c>
      <c r="I8" s="14">
        <f>+VLOOKUP($B8,Gesamt!$A$5:$I$302,8,FALSE)</f>
        <v>29.58</v>
      </c>
      <c r="J8" s="14">
        <f>+VLOOKUP($B8,Gesamt!$A$5:$K$302,9,FALSE)</f>
        <v>0</v>
      </c>
      <c r="K8" s="14">
        <f>+VLOOKUP($B8,Gesamt!$A$5:$K$302,10,FALSE)</f>
        <v>0</v>
      </c>
      <c r="L8" s="14">
        <f>(F8*$F$4+G8*$G$4+H8*$H$4+I8*$I$4+J8*$J$4+K8*$J$4)</f>
        <v>118.82</v>
      </c>
      <c r="M8" s="12">
        <f>IF(L8&gt;0,L8*-1,-1000)</f>
        <v>-118.82</v>
      </c>
    </row>
    <row r="9" spans="1:13" ht="12.75">
      <c r="A9" s="1">
        <f>IF(L9&gt;0,RANK(M9,M:M),0)</f>
        <v>1</v>
      </c>
      <c r="B9" s="1">
        <v>348</v>
      </c>
      <c r="C9" s="2" t="str">
        <f>+VLOOKUP($B9,Gesamt!$A$5:$D$302,2,FALSE)</f>
        <v>Brüggemann</v>
      </c>
      <c r="D9" s="2" t="str">
        <f>+VLOOKUP($B9,Gesamt!$A$5:$D$302,3,FALSE)</f>
        <v>Jessica</v>
      </c>
      <c r="E9" s="1" t="str">
        <f>+VLOOKUP($B9,Gesamt!$A$5:$D$302,4,FALSE)</f>
        <v>Havixbeck</v>
      </c>
      <c r="F9" s="14">
        <f>+VLOOKUP($B9,Gesamt!$A$5:$F$302,5,FALSE)</f>
        <v>29.32</v>
      </c>
      <c r="G9" s="14">
        <f>+VLOOKUP($B9,Gesamt!$A$5:$G$302,6,FALSE)</f>
        <v>29.63</v>
      </c>
      <c r="H9" s="14">
        <f>+VLOOKUP($B9,Gesamt!$A$5:$H$302,7,FALSE)</f>
        <v>29.33</v>
      </c>
      <c r="I9" s="14">
        <f>+VLOOKUP($B9,Gesamt!$A$5:$I$302,8,FALSE)</f>
        <v>29.76</v>
      </c>
      <c r="J9" s="14">
        <f>+VLOOKUP($B9,Gesamt!$A$5:$K$302,9,FALSE)</f>
        <v>0</v>
      </c>
      <c r="K9" s="14">
        <f>+VLOOKUP($B9,Gesamt!$A$5:$K$302,10,FALSE)</f>
        <v>0</v>
      </c>
      <c r="L9" s="14">
        <f>(F9*$F$4+G9*$G$4+H9*$H$4+I9*$I$4+J9*$J$4+K9*$J$4)</f>
        <v>118.04</v>
      </c>
      <c r="M9" s="12">
        <f>IF(L9&gt;0,L9*-1,-1000)</f>
        <v>-118.04</v>
      </c>
    </row>
  </sheetData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O20"/>
  <sheetViews>
    <sheetView workbookViewId="0" topLeftCell="A1">
      <selection activeCell="A8" sqref="A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4" customWidth="1"/>
    <col min="12" max="12" width="11.57421875" style="14" customWidth="1"/>
    <col min="13" max="13" width="10.7109375" style="12" customWidth="1"/>
    <col min="14" max="15" width="13.57421875" style="12" customWidth="1"/>
  </cols>
  <sheetData>
    <row r="1" ht="12.75"/>
    <row r="2" ht="12.75"/>
    <row r="3" ht="12.75">
      <c r="A3" t="s">
        <v>4</v>
      </c>
    </row>
    <row r="4" spans="1:12" ht="12.75">
      <c r="A4" t="s">
        <v>10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  <c r="L4" s="15"/>
    </row>
    <row r="5" spans="5:11" ht="12.75">
      <c r="E5" s="1" t="s">
        <v>69</v>
      </c>
      <c r="F5" s="14">
        <f aca="true" t="shared" si="0" ref="F5:K5">MIN(F8:F12)</f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</row>
    <row r="6" ht="12.75"/>
    <row r="7" spans="1:15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3</v>
      </c>
      <c r="N7" s="13"/>
      <c r="O7" s="13"/>
    </row>
    <row r="8" spans="1:13" ht="12.75">
      <c r="A8" s="1">
        <f>IF(L8&gt;0,RANK(M8,M:M),0)</f>
        <v>1</v>
      </c>
      <c r="B8" s="1" t="s">
        <v>214</v>
      </c>
      <c r="C8" s="2" t="str">
        <f>+VLOOKUP($B8,Gesamt!$A$5:$D$302,2,FALSE)</f>
        <v>Kosbab</v>
      </c>
      <c r="D8" s="2" t="str">
        <f>+VLOOKUP($B8,Gesamt!$A$5:$D$302,3,FALSE)</f>
        <v>Jonas</v>
      </c>
      <c r="E8" s="1" t="str">
        <f>+VLOOKUP($B8,Gesamt!$A$5:$D$302,4,FALSE)</f>
        <v>Havixbeck</v>
      </c>
      <c r="F8" s="14">
        <f>+VLOOKUP($B8,Gesamt!$A$5:$F$302,5,FALSE)</f>
        <v>31.87</v>
      </c>
      <c r="G8" s="14">
        <f>+VLOOKUP($B8,Gesamt!$A$5:$G$302,6,FALSE)</f>
        <v>31.05</v>
      </c>
      <c r="H8" s="14">
        <f>+VLOOKUP($B8,Gesamt!$A$5:$H$302,7,FALSE)</f>
        <v>30.93</v>
      </c>
      <c r="I8" s="14">
        <f>+VLOOKUP($B8,Gesamt!$A$5:$I$302,8,FALSE)</f>
        <v>31.41</v>
      </c>
      <c r="J8" s="14">
        <f>+VLOOKUP($B8,Gesamt!$A$5:$K$302,9,FALSE)</f>
        <v>0</v>
      </c>
      <c r="K8" s="14">
        <f>+VLOOKUP($B8,Gesamt!$A$5:$K$302,10,FALSE)</f>
        <v>0</v>
      </c>
      <c r="L8" s="14">
        <f>(F8*$F$4+G8*$G$4+H8*$H$4+I8*$I$4+J8*$J$4+K8*$K$4)</f>
        <v>125.26</v>
      </c>
      <c r="M8" s="12">
        <f>IF(L8&gt;0,L8*-1,-1000)</f>
        <v>-125.26</v>
      </c>
    </row>
    <row r="9" spans="1:13" ht="12.75">
      <c r="A9" s="1">
        <f>IF(L9&gt;0,RANK(M9,M:M),0)</f>
        <v>2</v>
      </c>
      <c r="B9" s="1" t="s">
        <v>217</v>
      </c>
      <c r="C9" s="2" t="str">
        <f>+VLOOKUP($B9,Gesamt!$A$5:$D$302,2,FALSE)</f>
        <v>Strube</v>
      </c>
      <c r="D9" s="2" t="str">
        <f>+VLOOKUP($B9,Gesamt!$A$5:$D$302,3,FALSE)</f>
        <v>Kurt</v>
      </c>
      <c r="E9" s="1" t="str">
        <f>+VLOOKUP($B9,Gesamt!$A$5:$D$302,4,FALSE)</f>
        <v>Havixbeck</v>
      </c>
      <c r="F9" s="14">
        <f>+VLOOKUP($B9,Gesamt!$A$5:$F$302,5,FALSE)</f>
        <v>32.66</v>
      </c>
      <c r="G9" s="14">
        <f>+VLOOKUP($B9,Gesamt!$A$5:$G$302,6,FALSE)</f>
        <v>31.14</v>
      </c>
      <c r="H9" s="14">
        <f>+VLOOKUP($B9,Gesamt!$A$5:$H$302,7,FALSE)</f>
        <v>31.1</v>
      </c>
      <c r="I9" s="14">
        <f>+VLOOKUP($B9,Gesamt!$A$5:$I$302,8,FALSE)</f>
        <v>32.12</v>
      </c>
      <c r="J9" s="14">
        <f>+VLOOKUP($B9,Gesamt!$A$5:$K$302,9,FALSE)</f>
        <v>0</v>
      </c>
      <c r="K9" s="14">
        <f>+VLOOKUP($B9,Gesamt!$A$5:$K$302,10,FALSE)</f>
        <v>0</v>
      </c>
      <c r="L9" s="14">
        <f>(F9*$F$4+G9*$G$4+H9*$H$4+I9*$I$4+J9*$J$4+K9*$K$4)</f>
        <v>127.02</v>
      </c>
      <c r="M9" s="12">
        <f>IF(L9&gt;0,L9*-1,-1000)</f>
        <v>-127.02</v>
      </c>
    </row>
    <row r="10" spans="1:13" ht="12.75">
      <c r="A10" s="1">
        <f>IF(L10&gt;0,RANK(M10,M:M),0)</f>
        <v>3</v>
      </c>
      <c r="B10" s="1" t="s">
        <v>219</v>
      </c>
      <c r="C10" s="2" t="str">
        <f>+VLOOKUP($B10,Gesamt!$A$5:$D$302,2,FALSE)</f>
        <v>Schmidt</v>
      </c>
      <c r="D10" s="2" t="str">
        <f>+VLOOKUP($B10,Gesamt!$A$5:$D$302,3,FALSE)</f>
        <v>Tim</v>
      </c>
      <c r="E10" s="1" t="str">
        <f>+VLOOKUP($B10,Gesamt!$A$5:$D$302,4,FALSE)</f>
        <v>Havixbeck</v>
      </c>
      <c r="F10" s="14">
        <f>+VLOOKUP($B10,Gesamt!$A$5:$F$302,5,FALSE)</f>
        <v>33.6</v>
      </c>
      <c r="G10" s="14">
        <f>+VLOOKUP($B10,Gesamt!$A$5:$G$302,6,FALSE)</f>
        <v>30.74</v>
      </c>
      <c r="H10" s="14">
        <f>+VLOOKUP($B10,Gesamt!$A$5:$H$302,7,FALSE)</f>
        <v>31.43</v>
      </c>
      <c r="I10" s="14">
        <f>+VLOOKUP($B10,Gesamt!$A$5:$I$302,8,FALSE)</f>
        <v>31.76</v>
      </c>
      <c r="J10" s="14">
        <f>+VLOOKUP($B10,Gesamt!$A$5:$K$302,9,FALSE)</f>
        <v>0</v>
      </c>
      <c r="K10" s="14">
        <f>+VLOOKUP($B10,Gesamt!$A$5:$K$302,10,FALSE)</f>
        <v>0</v>
      </c>
      <c r="L10" s="14">
        <f>(F10*$F$4+G10*$G$4+H10*$H$4+I10*$I$4+J10*$J$4+K10*$K$4)</f>
        <v>127.53</v>
      </c>
      <c r="M10" s="12">
        <f>IF(L10&gt;0,L10*-1,-1000)</f>
        <v>-127.53</v>
      </c>
    </row>
    <row r="11" spans="1:13" ht="12.75">
      <c r="A11" s="1">
        <f>IF(L11&gt;0,RANK(M11,M:M),0)</f>
        <v>0</v>
      </c>
      <c r="B11" s="1" t="s">
        <v>221</v>
      </c>
      <c r="C11" s="2" t="str">
        <f>+VLOOKUP($B11,Gesamt!$A$5:$D$302,2,FALSE)</f>
        <v>Wicht</v>
      </c>
      <c r="D11" s="2" t="str">
        <f>+VLOOKUP($B11,Gesamt!$A$5:$D$302,3,FALSE)</f>
        <v>Fabian</v>
      </c>
      <c r="E11" s="1" t="str">
        <f>+VLOOKUP($B11,Gesamt!$A$5:$D$302,4,FALSE)</f>
        <v>Havixbeck</v>
      </c>
      <c r="F11" s="14">
        <f>+VLOOKUP($B11,Gesamt!$A$5:$F$302,5,FALSE)</f>
        <v>0</v>
      </c>
      <c r="G11" s="14">
        <f>+VLOOKUP($B11,Gesamt!$A$5:$G$302,6,FALSE)</f>
        <v>0</v>
      </c>
      <c r="H11" s="14">
        <f>+VLOOKUP($B11,Gesamt!$A$5:$H$302,7,FALSE)</f>
        <v>0</v>
      </c>
      <c r="I11" s="14">
        <f>+VLOOKUP($B11,Gesamt!$A$5:$I$302,8,FALSE)</f>
        <v>0</v>
      </c>
      <c r="J11" s="14">
        <f>+VLOOKUP($B11,Gesamt!$A$5:$K$302,9,FALSE)</f>
        <v>0</v>
      </c>
      <c r="K11" s="14">
        <f>+VLOOKUP($B11,Gesamt!$A$5:$K$302,10,FALSE)</f>
        <v>0</v>
      </c>
      <c r="L11" s="14">
        <f>(F11*$F$4+G11*$G$4+H11*$H$4+I11*$I$4+J11*$J$4+K11*$K$4)</f>
        <v>0</v>
      </c>
      <c r="M11" s="12">
        <f>IF(L11&gt;0,L11*-1,-1000)</f>
        <v>-1000</v>
      </c>
    </row>
    <row r="12" spans="1:13" ht="12.75">
      <c r="A12" s="1">
        <f>IF(L12&gt;0,RANK(M12,M:M),0)</f>
        <v>0</v>
      </c>
      <c r="B12" s="1" t="s">
        <v>224</v>
      </c>
      <c r="C12" s="2" t="str">
        <f>+VLOOKUP($B12,Gesamt!$A$5:$D$302,2,FALSE)</f>
        <v>Wicht</v>
      </c>
      <c r="D12" s="2" t="str">
        <f>+VLOOKUP($B12,Gesamt!$A$5:$D$302,3,FALSE)</f>
        <v>Dennis</v>
      </c>
      <c r="E12" s="1" t="str">
        <f>+VLOOKUP($B12,Gesamt!$A$5:$D$302,4,FALSE)</f>
        <v>Havixbeck</v>
      </c>
      <c r="F12" s="14">
        <f>+VLOOKUP($B12,Gesamt!$A$5:$F$302,5,FALSE)</f>
        <v>0</v>
      </c>
      <c r="G12" s="14">
        <f>+VLOOKUP($B12,Gesamt!$A$5:$G$302,6,FALSE)</f>
        <v>0</v>
      </c>
      <c r="H12" s="14">
        <f>+VLOOKUP($B12,Gesamt!$A$5:$H$302,7,FALSE)</f>
        <v>0</v>
      </c>
      <c r="I12" s="14">
        <f>+VLOOKUP($B12,Gesamt!$A$5:$I$302,8,FALSE)</f>
        <v>0</v>
      </c>
      <c r="J12" s="14">
        <f>+VLOOKUP($B12,Gesamt!$A$5:$K$302,9,FALSE)</f>
        <v>0</v>
      </c>
      <c r="K12" s="14">
        <f>+VLOOKUP($B12,Gesamt!$A$5:$K$302,10,FALSE)</f>
        <v>0</v>
      </c>
      <c r="L12" s="14">
        <f>(F12*$F$4+G12*$G$4+H12*$H$4+I12*$I$4+J12*$J$4+K12*$K$4)</f>
        <v>0</v>
      </c>
      <c r="M12" s="12">
        <f>IF(L12&gt;0,L12*-1,-1000)</f>
        <v>-1000</v>
      </c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3:O32"/>
  <sheetViews>
    <sheetView workbookViewId="0" topLeftCell="A1">
      <pane ySplit="7" topLeftCell="BM8" activePane="bottomLeft" state="frozen"/>
      <selection pane="topLeft" activeCell="A1" sqref="A1"/>
      <selection pane="bottomLeft" activeCell="M1" sqref="M1:M16384"/>
    </sheetView>
  </sheetViews>
  <sheetFormatPr defaultColWidth="11.421875" defaultRowHeight="12.75"/>
  <cols>
    <col min="1" max="1" width="5.57421875" style="0" customWidth="1"/>
    <col min="2" max="2" width="8.421875" style="1" customWidth="1"/>
    <col min="3" max="3" width="17.28125" style="0" customWidth="1"/>
    <col min="4" max="4" width="14.28125" style="0" customWidth="1"/>
    <col min="5" max="5" width="27.7109375" style="1" customWidth="1"/>
    <col min="6" max="12" width="11.421875" style="14" customWidth="1"/>
    <col min="13" max="13" width="0" style="12" hidden="1" customWidth="1"/>
    <col min="14" max="14" width="12.8515625" style="12" customWidth="1"/>
    <col min="15" max="15" width="14.57421875" style="12" customWidth="1"/>
  </cols>
  <sheetData>
    <row r="1" ht="12.75"/>
    <row r="2" ht="12.75"/>
    <row r="3" ht="12.75">
      <c r="A3" t="s">
        <v>4</v>
      </c>
    </row>
    <row r="4" spans="1:11" ht="12.75">
      <c r="A4" t="s">
        <v>10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5:11" ht="12.75">
      <c r="E5" s="1" t="s">
        <v>70</v>
      </c>
      <c r="F5" s="80">
        <f>MIN(F8:G29)</f>
        <v>29.88</v>
      </c>
      <c r="G5" s="80">
        <f>MIN(G8:H29)</f>
        <v>29.93</v>
      </c>
      <c r="H5" s="80">
        <f>MIN(H8:I29)</f>
        <v>29.93</v>
      </c>
      <c r="I5" s="80">
        <f>MIN(I8:J29)</f>
        <v>0</v>
      </c>
      <c r="J5" s="80">
        <f>MIN(J8:K29)</f>
        <v>0</v>
      </c>
      <c r="K5" s="80">
        <f>MIN(K8:L29)</f>
        <v>0</v>
      </c>
    </row>
    <row r="6" ht="12.75"/>
    <row r="7" spans="1:15" ht="12.75">
      <c r="A7" s="3" t="s">
        <v>5</v>
      </c>
      <c r="B7" s="4" t="s">
        <v>0</v>
      </c>
      <c r="C7" s="3" t="s">
        <v>1</v>
      </c>
      <c r="D7" s="3" t="s">
        <v>11</v>
      </c>
      <c r="E7" s="4" t="s">
        <v>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3</v>
      </c>
      <c r="N7" s="13"/>
      <c r="O7" s="13"/>
    </row>
    <row r="8" spans="1:13" ht="12.75">
      <c r="A8">
        <f>IF(L8&gt;0,RANK(M8,M:M),0)</f>
        <v>1</v>
      </c>
      <c r="B8" s="10">
        <v>135</v>
      </c>
      <c r="C8" s="2" t="str">
        <f>+VLOOKUP($B8,Gesamt!$A$5:$D$180,2,FALSE)</f>
        <v>Förster</v>
      </c>
      <c r="D8" s="2" t="str">
        <f>+VLOOKUP($B8,Gesamt!$A$5:$D$180,3,FALSE)</f>
        <v>Hanna</v>
      </c>
      <c r="E8" s="1" t="str">
        <f>+VLOOKUP($B8,Gesamt!$A$5:$D$180,4,FALSE)</f>
        <v>Simmerath</v>
      </c>
      <c r="F8" s="14">
        <f>+VLOOKUP($B8,Gesamt!$A$5:$F$180,5,FALSE)</f>
        <v>29.88</v>
      </c>
      <c r="G8" s="14">
        <f>+VLOOKUP($B8,Gesamt!$A$5:$G$180,6,FALSE)</f>
        <v>30.56</v>
      </c>
      <c r="H8" s="14">
        <f>+VLOOKUP($B8,Gesamt!$A$5:$H$180,7,FALSE)</f>
        <v>30.07</v>
      </c>
      <c r="I8" s="14">
        <f>+VLOOKUP($B8,Gesamt!$A$5:$I$180,8,FALSE)</f>
        <v>30.52</v>
      </c>
      <c r="J8" s="14">
        <f>+VLOOKUP($B8,Gesamt!$A$5:$K$180,9,FALSE)</f>
        <v>0</v>
      </c>
      <c r="K8" s="14">
        <f>+VLOOKUP($B8,Gesamt!$A$5:$K$180,10,FALSE)</f>
        <v>0</v>
      </c>
      <c r="L8" s="14">
        <f aca="true" t="shared" si="0" ref="L8:L29">(F8*$F$4+G8*$G$4+H8*$H$4+I8*$I$4+J8*$J$4+K8*$J$4)</f>
        <v>121.03</v>
      </c>
      <c r="M8" s="12">
        <f aca="true" t="shared" si="1" ref="M8:M29">IF(L8&gt;0,L8*-1,-1000)</f>
        <v>-121.03</v>
      </c>
    </row>
    <row r="9" spans="1:13" ht="12.75">
      <c r="A9">
        <f>IF(L9&gt;0,RANK(M9,M:M),0)</f>
        <v>2</v>
      </c>
      <c r="B9" s="10">
        <v>111</v>
      </c>
      <c r="C9" s="2" t="str">
        <f>+VLOOKUP($B9,Gesamt!$A$5:$D$180,2,FALSE)</f>
        <v>Gößling</v>
      </c>
      <c r="D9" s="2" t="str">
        <f>+VLOOKUP($B9,Gesamt!$A$5:$D$180,3,FALSE)</f>
        <v>Jannik</v>
      </c>
      <c r="E9" s="1" t="str">
        <f>+VLOOKUP($B9,Gesamt!$A$5:$D$180,4,FALSE)</f>
        <v>Mettingen</v>
      </c>
      <c r="F9" s="14">
        <f>+VLOOKUP($B9,Gesamt!$A$5:$F$180,5,FALSE)</f>
        <v>30.37</v>
      </c>
      <c r="G9" s="14">
        <f>+VLOOKUP($B9,Gesamt!$A$5:$G$180,6,FALSE)</f>
        <v>30.19</v>
      </c>
      <c r="H9" s="14">
        <f>+VLOOKUP($B9,Gesamt!$A$5:$H$180,7,FALSE)</f>
        <v>30.26</v>
      </c>
      <c r="I9" s="14">
        <f>+VLOOKUP($B9,Gesamt!$A$5:$I$180,8,FALSE)</f>
        <v>30.33</v>
      </c>
      <c r="J9" s="14">
        <f>+VLOOKUP($B9,Gesamt!$A$5:$K$180,9,FALSE)</f>
        <v>0</v>
      </c>
      <c r="K9" s="14">
        <f>+VLOOKUP($B9,Gesamt!$A$5:$K$180,10,FALSE)</f>
        <v>0</v>
      </c>
      <c r="L9" s="14">
        <f t="shared" si="0"/>
        <v>121.15</v>
      </c>
      <c r="M9" s="12">
        <f t="shared" si="1"/>
        <v>-121.15</v>
      </c>
    </row>
    <row r="10" spans="1:13" ht="12.75">
      <c r="A10">
        <f>IF(L10&gt;0,RANK(M10,M:M),0)</f>
        <v>3</v>
      </c>
      <c r="B10" s="10">
        <v>104</v>
      </c>
      <c r="C10" s="2" t="str">
        <f>+VLOOKUP($B10,Gesamt!$A$5:$D$180,2,FALSE)</f>
        <v>Osterbrink</v>
      </c>
      <c r="D10" s="2" t="str">
        <f>+VLOOKUP($B10,Gesamt!$A$5:$D$180,3,FALSE)</f>
        <v>Pia Anna</v>
      </c>
      <c r="E10" s="1" t="str">
        <f>+VLOOKUP($B10,Gesamt!$A$5:$D$180,4,FALSE)</f>
        <v>Mettingen</v>
      </c>
      <c r="F10" s="14">
        <f>+VLOOKUP($B10,Gesamt!$A$5:$F$180,5,FALSE)</f>
        <v>30.21</v>
      </c>
      <c r="G10" s="14">
        <f>+VLOOKUP($B10,Gesamt!$A$5:$G$180,6,FALSE)</f>
        <v>30.65</v>
      </c>
      <c r="H10" s="14">
        <f>+VLOOKUP($B10,Gesamt!$A$5:$H$180,7,FALSE)</f>
        <v>29.93</v>
      </c>
      <c r="I10" s="14">
        <f>+VLOOKUP($B10,Gesamt!$A$5:$I$180,8,FALSE)</f>
        <v>30.49</v>
      </c>
      <c r="J10" s="14">
        <f>+VLOOKUP($B10,Gesamt!$A$5:$K$180,9,FALSE)</f>
        <v>0</v>
      </c>
      <c r="K10" s="14">
        <f>+VLOOKUP($B10,Gesamt!$A$5:$K$180,10,FALSE)</f>
        <v>0</v>
      </c>
      <c r="L10" s="14">
        <f t="shared" si="0"/>
        <v>121.28</v>
      </c>
      <c r="M10" s="12">
        <f t="shared" si="1"/>
        <v>-121.28</v>
      </c>
    </row>
    <row r="11" spans="1:13" ht="12.75">
      <c r="A11">
        <f>IF(L11&gt;0,RANK(M11,M:M),0)</f>
        <v>4</v>
      </c>
      <c r="B11" s="10">
        <v>109</v>
      </c>
      <c r="C11" s="2" t="str">
        <f>+VLOOKUP($B11,Gesamt!$A$5:$D$180,2,FALSE)</f>
        <v>Förster</v>
      </c>
      <c r="D11" s="2" t="str">
        <f>+VLOOKUP($B11,Gesamt!$A$5:$D$180,3,FALSE)</f>
        <v>Sarah</v>
      </c>
      <c r="E11" s="1" t="str">
        <f>+VLOOKUP($B11,Gesamt!$A$5:$D$180,4,FALSE)</f>
        <v>Kerpen</v>
      </c>
      <c r="F11" s="14">
        <f>+VLOOKUP($B11,Gesamt!$A$5:$F$180,5,FALSE)</f>
        <v>30.05</v>
      </c>
      <c r="G11" s="14">
        <f>+VLOOKUP($B11,Gesamt!$A$5:$G$180,6,FALSE)</f>
        <v>30.52</v>
      </c>
      <c r="H11" s="14">
        <f>+VLOOKUP($B11,Gesamt!$A$5:$H$180,7,FALSE)</f>
        <v>30.02</v>
      </c>
      <c r="I11" s="14">
        <f>+VLOOKUP($B11,Gesamt!$A$5:$I$180,8,FALSE)</f>
        <v>30.86</v>
      </c>
      <c r="J11" s="14">
        <f>+VLOOKUP($B11,Gesamt!$A$5:$K$180,9,FALSE)</f>
        <v>0</v>
      </c>
      <c r="K11" s="14">
        <f>+VLOOKUP($B11,Gesamt!$A$5:$K$180,10,FALSE)</f>
        <v>0</v>
      </c>
      <c r="L11" s="14">
        <f t="shared" si="0"/>
        <v>121.45</v>
      </c>
      <c r="M11" s="12">
        <f t="shared" si="1"/>
        <v>-121.45</v>
      </c>
    </row>
    <row r="12" spans="1:13" ht="12.75">
      <c r="A12">
        <f>IF(L12&gt;0,RANK(M12,M:M),0)</f>
        <v>5</v>
      </c>
      <c r="B12" s="10">
        <v>103</v>
      </c>
      <c r="C12" s="2" t="str">
        <f>+VLOOKUP($B12,Gesamt!$A$5:$D$180,2,FALSE)</f>
        <v>Förster</v>
      </c>
      <c r="D12" s="2" t="str">
        <f>+VLOOKUP($B12,Gesamt!$A$5:$D$180,3,FALSE)</f>
        <v>Jan</v>
      </c>
      <c r="E12" s="1" t="str">
        <f>+VLOOKUP($B12,Gesamt!$A$5:$D$180,4,FALSE)</f>
        <v>Simmerath</v>
      </c>
      <c r="F12" s="14">
        <f>+VLOOKUP($B12,Gesamt!$A$5:$F$180,5,FALSE)</f>
        <v>30.43</v>
      </c>
      <c r="G12" s="14">
        <f>+VLOOKUP($B12,Gesamt!$A$5:$G$180,6,FALSE)</f>
        <v>30.47</v>
      </c>
      <c r="H12" s="14">
        <f>+VLOOKUP($B12,Gesamt!$A$5:$H$180,7,FALSE)</f>
        <v>30.27</v>
      </c>
      <c r="I12" s="14">
        <f>+VLOOKUP($B12,Gesamt!$A$5:$I$180,8,FALSE)</f>
        <v>30.3</v>
      </c>
      <c r="J12" s="14">
        <f>+VLOOKUP($B12,Gesamt!$A$5:$K$180,9,FALSE)</f>
        <v>0</v>
      </c>
      <c r="K12" s="14">
        <f>+VLOOKUP($B12,Gesamt!$A$5:$K$180,10,FALSE)</f>
        <v>0</v>
      </c>
      <c r="L12" s="14">
        <f t="shared" si="0"/>
        <v>121.47</v>
      </c>
      <c r="M12" s="12">
        <f t="shared" si="1"/>
        <v>-121.47</v>
      </c>
    </row>
    <row r="13" spans="1:13" ht="12.75">
      <c r="A13">
        <f>IF(L13&gt;0,RANK(M13,M:M),0)</f>
        <v>5</v>
      </c>
      <c r="B13" s="10">
        <v>115</v>
      </c>
      <c r="C13" s="2" t="str">
        <f>+VLOOKUP($B13,Gesamt!$A$5:$D$180,2,FALSE)</f>
        <v>Westermann</v>
      </c>
      <c r="D13" s="2" t="str">
        <f>+VLOOKUP($B13,Gesamt!$A$5:$D$180,3,FALSE)</f>
        <v>Désirée</v>
      </c>
      <c r="E13" s="1" t="str">
        <f>+VLOOKUP($B13,Gesamt!$A$5:$D$180,4,FALSE)</f>
        <v>Overath</v>
      </c>
      <c r="F13" s="14">
        <f>+VLOOKUP($B13,Gesamt!$A$5:$F$180,5,FALSE)</f>
        <v>30.13</v>
      </c>
      <c r="G13" s="14">
        <f>+VLOOKUP($B13,Gesamt!$A$5:$G$180,6,FALSE)</f>
        <v>30.49</v>
      </c>
      <c r="H13" s="14">
        <f>+VLOOKUP($B13,Gesamt!$A$5:$H$180,7,FALSE)</f>
        <v>30.15</v>
      </c>
      <c r="I13" s="14">
        <f>+VLOOKUP($B13,Gesamt!$A$5:$I$180,8,FALSE)</f>
        <v>30.7</v>
      </c>
      <c r="J13" s="14">
        <f>+VLOOKUP($B13,Gesamt!$A$5:$K$180,9,FALSE)</f>
        <v>0</v>
      </c>
      <c r="K13" s="14">
        <f>+VLOOKUP($B13,Gesamt!$A$5:$K$180,10,FALSE)</f>
        <v>0</v>
      </c>
      <c r="L13" s="14">
        <f t="shared" si="0"/>
        <v>121.47</v>
      </c>
      <c r="M13" s="12">
        <f t="shared" si="1"/>
        <v>-121.47</v>
      </c>
    </row>
    <row r="14" spans="1:13" ht="12.75">
      <c r="A14">
        <f>IF(L14&gt;0,RANK(M14,M:M),0)</f>
        <v>7</v>
      </c>
      <c r="B14" s="10">
        <v>123</v>
      </c>
      <c r="C14" s="2" t="str">
        <f>+VLOOKUP($B14,Gesamt!$A$5:$D$180,2,FALSE)</f>
        <v>Clausmeier</v>
      </c>
      <c r="D14" s="2" t="str">
        <f>+VLOOKUP($B14,Gesamt!$A$5:$D$180,3,FALSE)</f>
        <v>Kim</v>
      </c>
      <c r="E14" s="1" t="str">
        <f>+VLOOKUP($B14,Gesamt!$A$5:$D$180,4,FALSE)</f>
        <v>Mettingen</v>
      </c>
      <c r="F14" s="14">
        <f>+VLOOKUP($B14,Gesamt!$A$5:$F$180,5,FALSE)</f>
        <v>30.14</v>
      </c>
      <c r="G14" s="14">
        <f>+VLOOKUP($B14,Gesamt!$A$5:$G$180,6,FALSE)</f>
        <v>30.59</v>
      </c>
      <c r="H14" s="14">
        <f>+VLOOKUP($B14,Gesamt!$A$5:$H$180,7,FALSE)</f>
        <v>30.44</v>
      </c>
      <c r="I14" s="14">
        <f>+VLOOKUP($B14,Gesamt!$A$5:$I$180,8,FALSE)</f>
        <v>30.31</v>
      </c>
      <c r="J14" s="14">
        <f>+VLOOKUP($B14,Gesamt!$A$5:$K$180,9,FALSE)</f>
        <v>0</v>
      </c>
      <c r="K14" s="14">
        <f>+VLOOKUP($B14,Gesamt!$A$5:$K$180,10,FALSE)</f>
        <v>0</v>
      </c>
      <c r="L14" s="14">
        <f t="shared" si="0"/>
        <v>121.48</v>
      </c>
      <c r="M14" s="12">
        <f t="shared" si="1"/>
        <v>-121.48</v>
      </c>
    </row>
    <row r="15" spans="1:13" ht="12.75">
      <c r="A15">
        <f>IF(L15&gt;0,RANK(M15,M:M),0)</f>
        <v>8</v>
      </c>
      <c r="B15" s="10">
        <v>127</v>
      </c>
      <c r="C15" s="2" t="str">
        <f>+VLOOKUP($B15,Gesamt!$A$5:$D$180,2,FALSE)</f>
        <v>Vogel</v>
      </c>
      <c r="D15" s="2" t="str">
        <f>+VLOOKUP($B15,Gesamt!$A$5:$D$180,3,FALSE)</f>
        <v>Mirko</v>
      </c>
      <c r="E15" s="1" t="str">
        <f>+VLOOKUP($B15,Gesamt!$A$5:$D$180,4,FALSE)</f>
        <v>Mettingen</v>
      </c>
      <c r="F15" s="14">
        <f>+VLOOKUP($B15,Gesamt!$A$5:$F$180,5,FALSE)</f>
        <v>30.23</v>
      </c>
      <c r="G15" s="14">
        <f>+VLOOKUP($B15,Gesamt!$A$5:$G$180,6,FALSE)</f>
        <v>30.35</v>
      </c>
      <c r="H15" s="14">
        <f>+VLOOKUP($B15,Gesamt!$A$5:$H$180,7,FALSE)</f>
        <v>30.54</v>
      </c>
      <c r="I15" s="14">
        <f>+VLOOKUP($B15,Gesamt!$A$5:$I$180,8,FALSE)</f>
        <v>30.54</v>
      </c>
      <c r="J15" s="14">
        <f>+VLOOKUP($B15,Gesamt!$A$5:$K$180,9,FALSE)</f>
        <v>0</v>
      </c>
      <c r="K15" s="14">
        <f>+VLOOKUP($B15,Gesamt!$A$5:$K$180,10,FALSE)</f>
        <v>0</v>
      </c>
      <c r="L15" s="14">
        <f t="shared" si="0"/>
        <v>121.66</v>
      </c>
      <c r="M15" s="12">
        <f t="shared" si="1"/>
        <v>-121.66</v>
      </c>
    </row>
    <row r="16" spans="1:13" ht="12.75">
      <c r="A16">
        <f>IF(L16&gt;0,RANK(M16,M:M),0)</f>
        <v>9</v>
      </c>
      <c r="B16" s="10">
        <v>102</v>
      </c>
      <c r="C16" s="2" t="str">
        <f>+VLOOKUP($B16,Gesamt!$A$5:$D$180,2,FALSE)</f>
        <v>Kuhl</v>
      </c>
      <c r="D16" s="2" t="str">
        <f>+VLOOKUP($B16,Gesamt!$A$5:$D$180,3,FALSE)</f>
        <v>Patricia</v>
      </c>
      <c r="E16" s="1" t="str">
        <f>+VLOOKUP($B16,Gesamt!$A$5:$D$180,4,FALSE)</f>
        <v>Mettingen</v>
      </c>
      <c r="F16" s="14">
        <f>+VLOOKUP($B16,Gesamt!$A$5:$F$180,5,FALSE)</f>
        <v>30.3</v>
      </c>
      <c r="G16" s="14">
        <f>+VLOOKUP($B16,Gesamt!$A$5:$G$180,6,FALSE)</f>
        <v>30.45</v>
      </c>
      <c r="H16" s="14">
        <f>+VLOOKUP($B16,Gesamt!$A$5:$H$180,7,FALSE)</f>
        <v>30.01</v>
      </c>
      <c r="I16" s="14">
        <f>+VLOOKUP($B16,Gesamt!$A$5:$I$180,8,FALSE)</f>
        <v>30.94</v>
      </c>
      <c r="J16" s="14">
        <f>+VLOOKUP($B16,Gesamt!$A$5:$K$180,9,FALSE)</f>
        <v>0</v>
      </c>
      <c r="K16" s="14">
        <f>+VLOOKUP($B16,Gesamt!$A$5:$K$180,10,FALSE)</f>
        <v>0</v>
      </c>
      <c r="L16" s="14">
        <f t="shared" si="0"/>
        <v>121.7</v>
      </c>
      <c r="M16" s="12">
        <f t="shared" si="1"/>
        <v>-121.7</v>
      </c>
    </row>
    <row r="17" spans="1:13" ht="12.75">
      <c r="A17">
        <f>IF(L17&gt;0,RANK(M17,M:M),0)</f>
        <v>10</v>
      </c>
      <c r="B17" s="10">
        <v>139</v>
      </c>
      <c r="C17" s="2" t="str">
        <f>+VLOOKUP($B17,Gesamt!$A$5:$D$180,2,FALSE)</f>
        <v>Jostes</v>
      </c>
      <c r="D17" s="2" t="str">
        <f>+VLOOKUP($B17,Gesamt!$A$5:$D$180,3,FALSE)</f>
        <v>Jolanda</v>
      </c>
      <c r="E17" s="1" t="str">
        <f>+VLOOKUP($B17,Gesamt!$A$5:$D$180,4,FALSE)</f>
        <v>Osnabrück</v>
      </c>
      <c r="F17" s="14">
        <f>+VLOOKUP($B17,Gesamt!$A$5:$F$180,5,FALSE)</f>
        <v>30.72</v>
      </c>
      <c r="G17" s="14">
        <f>+VLOOKUP($B17,Gesamt!$A$5:$G$180,6,FALSE)</f>
        <v>30.21</v>
      </c>
      <c r="H17" s="14">
        <f>+VLOOKUP($B17,Gesamt!$A$5:$H$180,7,FALSE)</f>
        <v>30.51</v>
      </c>
      <c r="I17" s="14">
        <f>+VLOOKUP($B17,Gesamt!$A$5:$I$180,8,FALSE)</f>
        <v>30.47</v>
      </c>
      <c r="J17" s="14">
        <f>+VLOOKUP($B17,Gesamt!$A$5:$K$180,9,FALSE)</f>
        <v>0</v>
      </c>
      <c r="K17" s="14">
        <f>+VLOOKUP($B17,Gesamt!$A$5:$K$180,10,FALSE)</f>
        <v>0</v>
      </c>
      <c r="L17" s="14">
        <f t="shared" si="0"/>
        <v>121.91</v>
      </c>
      <c r="M17" s="12">
        <f t="shared" si="1"/>
        <v>-121.91</v>
      </c>
    </row>
    <row r="18" spans="1:13" ht="12.75">
      <c r="A18">
        <f>IF(L18&gt;0,RANK(M18,M:M),0)</f>
        <v>11</v>
      </c>
      <c r="B18" s="10">
        <v>106</v>
      </c>
      <c r="C18" s="2" t="str">
        <f>+VLOOKUP($B18,Gesamt!$A$5:$D$180,2,FALSE)</f>
        <v>Schnatz</v>
      </c>
      <c r="D18" s="2" t="str">
        <f>+VLOOKUP($B18,Gesamt!$A$5:$D$180,3,FALSE)</f>
        <v>Christoph</v>
      </c>
      <c r="E18" s="1" t="str">
        <f>+VLOOKUP($B18,Gesamt!$A$5:$D$180,4,FALSE)</f>
        <v>Rheine</v>
      </c>
      <c r="F18" s="14">
        <f>+VLOOKUP($B18,Gesamt!$A$5:$F$180,5,FALSE)</f>
        <v>30.6</v>
      </c>
      <c r="G18" s="14">
        <f>+VLOOKUP($B18,Gesamt!$A$5:$G$180,6,FALSE)</f>
        <v>30.4</v>
      </c>
      <c r="H18" s="14">
        <f>+VLOOKUP($B18,Gesamt!$A$5:$H$180,7,FALSE)</f>
        <v>30.43</v>
      </c>
      <c r="I18" s="14">
        <f>+VLOOKUP($B18,Gesamt!$A$5:$I$180,8,FALSE)</f>
        <v>30.71</v>
      </c>
      <c r="J18" s="14">
        <f>+VLOOKUP($B18,Gesamt!$A$5:$K$180,9,FALSE)</f>
        <v>0</v>
      </c>
      <c r="K18" s="14">
        <f>+VLOOKUP($B18,Gesamt!$A$5:$K$180,10,FALSE)</f>
        <v>0</v>
      </c>
      <c r="L18" s="14">
        <f t="shared" si="0"/>
        <v>122.14</v>
      </c>
      <c r="M18" s="12">
        <f t="shared" si="1"/>
        <v>-122.14</v>
      </c>
    </row>
    <row r="19" spans="1:13" ht="12.75">
      <c r="A19">
        <f>IF(L19&gt;0,RANK(M19,M:M),0)</f>
        <v>12</v>
      </c>
      <c r="B19" s="10">
        <v>153</v>
      </c>
      <c r="C19" s="2" t="str">
        <f>+VLOOKUP($B19,Gesamt!$A$5:$D$180,2,FALSE)</f>
        <v>Zwenger</v>
      </c>
      <c r="D19" s="2" t="str">
        <f>+VLOOKUP($B19,Gesamt!$A$5:$D$180,3,FALSE)</f>
        <v>Fabio</v>
      </c>
      <c r="E19" s="1" t="str">
        <f>+VLOOKUP($B19,Gesamt!$A$5:$D$180,4,FALSE)</f>
        <v>Mettingen</v>
      </c>
      <c r="F19" s="14">
        <f>+VLOOKUP($B19,Gesamt!$A$5:$F$180,5,FALSE)</f>
        <v>30.44</v>
      </c>
      <c r="G19" s="14">
        <f>+VLOOKUP($B19,Gesamt!$A$5:$G$180,6,FALSE)</f>
        <v>30.43</v>
      </c>
      <c r="H19" s="14">
        <f>+VLOOKUP($B19,Gesamt!$A$5:$H$180,7,FALSE)</f>
        <v>30.64</v>
      </c>
      <c r="I19" s="14">
        <f>+VLOOKUP($B19,Gesamt!$A$5:$I$180,8,FALSE)</f>
        <v>30.64</v>
      </c>
      <c r="J19" s="14">
        <f>+VLOOKUP($B19,Gesamt!$A$5:$K$180,9,FALSE)</f>
        <v>0</v>
      </c>
      <c r="K19" s="14">
        <f>+VLOOKUP($B19,Gesamt!$A$5:$K$180,10,FALSE)</f>
        <v>0</v>
      </c>
      <c r="L19" s="14">
        <f>(F19*$F$4+G19*$G$4+H19*$H$4+I19*$I$4+J19*$J$4+K19*$J$4)</f>
        <v>122.15</v>
      </c>
      <c r="M19" s="12">
        <f t="shared" si="1"/>
        <v>-122.15</v>
      </c>
    </row>
    <row r="20" spans="1:13" ht="12.75">
      <c r="A20">
        <f>IF(L20&gt;0,RANK(M20,M:M),0)</f>
        <v>13</v>
      </c>
      <c r="B20" s="10">
        <v>122</v>
      </c>
      <c r="C20" s="2" t="str">
        <f>+VLOOKUP($B20,Gesamt!$A$5:$D$180,2,FALSE)</f>
        <v>Isaac</v>
      </c>
      <c r="D20" s="2" t="str">
        <f>+VLOOKUP($B20,Gesamt!$A$5:$D$180,3,FALSE)</f>
        <v>Laura</v>
      </c>
      <c r="E20" s="1" t="str">
        <f>+VLOOKUP($B20,Gesamt!$A$5:$D$180,4,FALSE)</f>
        <v>Simmerath</v>
      </c>
      <c r="F20" s="14">
        <f>+VLOOKUP($B20,Gesamt!$A$5:$F$180,5,FALSE)</f>
        <v>30.16</v>
      </c>
      <c r="G20" s="14">
        <f>+VLOOKUP($B20,Gesamt!$A$5:$G$180,6,FALSE)</f>
        <v>31.18</v>
      </c>
      <c r="H20" s="14">
        <f>+VLOOKUP($B20,Gesamt!$A$5:$H$180,7,FALSE)</f>
        <v>30.26</v>
      </c>
      <c r="I20" s="14">
        <f>+VLOOKUP($B20,Gesamt!$A$5:$I$180,8,FALSE)</f>
        <v>30.66</v>
      </c>
      <c r="J20" s="14">
        <f>+VLOOKUP($B20,Gesamt!$A$5:$K$180,9,FALSE)</f>
        <v>0</v>
      </c>
      <c r="K20" s="14">
        <f>+VLOOKUP($B20,Gesamt!$A$5:$K$180,10,FALSE)</f>
        <v>0</v>
      </c>
      <c r="L20" s="14">
        <f t="shared" si="0"/>
        <v>122.26</v>
      </c>
      <c r="M20" s="12">
        <f t="shared" si="1"/>
        <v>-122.26</v>
      </c>
    </row>
    <row r="21" spans="1:13" ht="12.75">
      <c r="A21">
        <f>IF(L21&gt;0,RANK(M21,M:M),0)</f>
        <v>14</v>
      </c>
      <c r="B21" s="10">
        <v>101</v>
      </c>
      <c r="C21" s="2" t="str">
        <f>+VLOOKUP($B21,Gesamt!$A$5:$D$180,2,FALSE)</f>
        <v>Leismann</v>
      </c>
      <c r="D21" s="2" t="str">
        <f>+VLOOKUP($B21,Gesamt!$A$5:$D$180,3,FALSE)</f>
        <v>Dominik</v>
      </c>
      <c r="E21" s="1" t="str">
        <f>+VLOOKUP($B21,Gesamt!$A$5:$D$180,4,FALSE)</f>
        <v>Mettingen</v>
      </c>
      <c r="F21" s="14">
        <f>+VLOOKUP($B21,Gesamt!$A$5:$F$180,5,FALSE)</f>
        <v>30.71</v>
      </c>
      <c r="G21" s="14">
        <f>+VLOOKUP($B21,Gesamt!$A$5:$G$180,6,FALSE)</f>
        <v>30.46</v>
      </c>
      <c r="H21" s="14">
        <f>+VLOOKUP($B21,Gesamt!$A$5:$H$180,7,FALSE)</f>
        <v>30.51</v>
      </c>
      <c r="I21" s="14">
        <f>+VLOOKUP($B21,Gesamt!$A$5:$I$180,8,FALSE)</f>
        <v>30.86</v>
      </c>
      <c r="J21" s="14">
        <f>+VLOOKUP($B21,Gesamt!$A$5:$K$180,9,FALSE)</f>
        <v>0</v>
      </c>
      <c r="K21" s="14">
        <f>+VLOOKUP($B21,Gesamt!$A$5:$K$180,10,FALSE)</f>
        <v>0</v>
      </c>
      <c r="L21" s="14">
        <f t="shared" si="0"/>
        <v>122.54</v>
      </c>
      <c r="M21" s="12">
        <f t="shared" si="1"/>
        <v>-122.54</v>
      </c>
    </row>
    <row r="22" spans="1:13" ht="12.75">
      <c r="A22">
        <f>IF(L22&gt;0,RANK(M22,M:M),0)</f>
        <v>15</v>
      </c>
      <c r="B22" s="10">
        <v>121</v>
      </c>
      <c r="C22" s="2" t="str">
        <f>+VLOOKUP($B22,Gesamt!$A$5:$D$180,2,FALSE)</f>
        <v>Krechter</v>
      </c>
      <c r="D22" s="2" t="str">
        <f>+VLOOKUP($B22,Gesamt!$A$5:$D$180,3,FALSE)</f>
        <v>Henning</v>
      </c>
      <c r="E22" s="1" t="str">
        <f>+VLOOKUP($B22,Gesamt!$A$5:$D$180,4,FALSE)</f>
        <v>Friedrichsfeld</v>
      </c>
      <c r="F22" s="14">
        <f>+VLOOKUP($B22,Gesamt!$A$5:$F$180,5,FALSE)</f>
        <v>30.58</v>
      </c>
      <c r="G22" s="14">
        <f>+VLOOKUP($B22,Gesamt!$A$5:$G$180,6,FALSE)</f>
        <v>31.17</v>
      </c>
      <c r="H22" s="14">
        <f>+VLOOKUP($B22,Gesamt!$A$5:$H$180,7,FALSE)</f>
        <v>30.41</v>
      </c>
      <c r="I22" s="14">
        <f>+VLOOKUP($B22,Gesamt!$A$5:$I$180,8,FALSE)</f>
        <v>30.49</v>
      </c>
      <c r="J22" s="14">
        <f>+VLOOKUP($B22,Gesamt!$A$5:$K$180,9,FALSE)</f>
        <v>0</v>
      </c>
      <c r="K22" s="14">
        <f>+VLOOKUP($B22,Gesamt!$A$5:$K$180,10,FALSE)</f>
        <v>0</v>
      </c>
      <c r="L22" s="14">
        <f t="shared" si="0"/>
        <v>122.65</v>
      </c>
      <c r="M22" s="12">
        <f t="shared" si="1"/>
        <v>-122.65</v>
      </c>
    </row>
    <row r="23" spans="1:13" ht="12.75">
      <c r="A23">
        <f>IF(L23&gt;0,RANK(M23,M:M),0)</f>
        <v>16</v>
      </c>
      <c r="B23" s="10">
        <v>129</v>
      </c>
      <c r="C23" s="2" t="str">
        <f>+VLOOKUP($B23,Gesamt!$A$5:$D$180,2,FALSE)</f>
        <v>Näther</v>
      </c>
      <c r="D23" s="2" t="str">
        <f>+VLOOKUP($B23,Gesamt!$A$5:$D$180,3,FALSE)</f>
        <v>Jacqueline</v>
      </c>
      <c r="E23" s="1" t="str">
        <f>+VLOOKUP($B23,Gesamt!$A$5:$D$180,4,FALSE)</f>
        <v>Xanten</v>
      </c>
      <c r="F23" s="14">
        <f>+VLOOKUP($B23,Gesamt!$A$5:$F$180,5,FALSE)</f>
        <v>30.26</v>
      </c>
      <c r="G23" s="14">
        <f>+VLOOKUP($B23,Gesamt!$A$5:$G$180,6,FALSE)</f>
        <v>31.32</v>
      </c>
      <c r="H23" s="14">
        <f>+VLOOKUP($B23,Gesamt!$A$5:$H$180,7,FALSE)</f>
        <v>30.38</v>
      </c>
      <c r="I23" s="14">
        <f>+VLOOKUP($B23,Gesamt!$A$5:$I$180,8,FALSE)</f>
        <v>30.75</v>
      </c>
      <c r="J23" s="14">
        <f>+VLOOKUP($B23,Gesamt!$A$5:$K$180,9,FALSE)</f>
        <v>0</v>
      </c>
      <c r="K23" s="14">
        <f>+VLOOKUP($B23,Gesamt!$A$5:$K$180,10,FALSE)</f>
        <v>0</v>
      </c>
      <c r="L23" s="14">
        <f t="shared" si="0"/>
        <v>122.71</v>
      </c>
      <c r="M23" s="12">
        <f t="shared" si="1"/>
        <v>-122.71</v>
      </c>
    </row>
    <row r="24" spans="1:13" ht="12.75">
      <c r="A24">
        <f>IF(L24&gt;0,RANK(M24,M:M),0)</f>
        <v>17</v>
      </c>
      <c r="B24" s="10">
        <v>140</v>
      </c>
      <c r="C24" s="2" t="str">
        <f>+VLOOKUP($B24,Gesamt!$A$5:$D$180,2,FALSE)</f>
        <v>van Loo</v>
      </c>
      <c r="D24" s="2" t="str">
        <f>+VLOOKUP($B24,Gesamt!$A$5:$D$180,3,FALSE)</f>
        <v>Julian</v>
      </c>
      <c r="E24" s="1" t="str">
        <f>+VLOOKUP($B24,Gesamt!$A$5:$D$180,4,FALSE)</f>
        <v>Kerpen</v>
      </c>
      <c r="F24" s="14">
        <f>+VLOOKUP($B24,Gesamt!$A$5:$F$180,5,FALSE)</f>
        <v>30.45</v>
      </c>
      <c r="G24" s="14">
        <f>+VLOOKUP($B24,Gesamt!$A$5:$G$180,6,FALSE)</f>
        <v>30.84</v>
      </c>
      <c r="H24" s="14">
        <f>+VLOOKUP($B24,Gesamt!$A$5:$H$180,7,FALSE)</f>
        <v>30.58</v>
      </c>
      <c r="I24" s="14">
        <f>+VLOOKUP($B24,Gesamt!$A$5:$I$180,8,FALSE)</f>
        <v>30.97</v>
      </c>
      <c r="J24" s="14">
        <f>+VLOOKUP($B24,Gesamt!$A$5:$K$180,9,FALSE)</f>
        <v>0</v>
      </c>
      <c r="K24" s="14">
        <f>+VLOOKUP($B24,Gesamt!$A$5:$K$180,10,FALSE)</f>
        <v>0</v>
      </c>
      <c r="L24" s="14">
        <f t="shared" si="0"/>
        <v>122.84</v>
      </c>
      <c r="M24" s="12">
        <f t="shared" si="1"/>
        <v>-122.84</v>
      </c>
    </row>
    <row r="25" spans="1:13" ht="12.75">
      <c r="A25">
        <f>IF(L25&gt;0,RANK(M25,M:M),0)</f>
        <v>18</v>
      </c>
      <c r="B25" s="10">
        <v>156</v>
      </c>
      <c r="C25" s="2" t="str">
        <f>+VLOOKUP($B25,Gesamt!$A$5:$D$180,2,FALSE)</f>
        <v>Kues</v>
      </c>
      <c r="D25" s="2" t="str">
        <f>+VLOOKUP($B25,Gesamt!$A$5:$D$180,3,FALSE)</f>
        <v>Jonas</v>
      </c>
      <c r="E25" s="1" t="str">
        <f>+VLOOKUP($B25,Gesamt!$A$5:$D$180,4,FALSE)</f>
        <v>Bad Bentheim</v>
      </c>
      <c r="F25" s="14">
        <f>+VLOOKUP($B25,Gesamt!$A$5:$F$180,5,FALSE)</f>
        <v>30.44</v>
      </c>
      <c r="G25" s="14">
        <f>+VLOOKUP($B25,Gesamt!$A$5:$G$180,6,FALSE)</f>
        <v>31.07</v>
      </c>
      <c r="H25" s="14">
        <f>+VLOOKUP($B25,Gesamt!$A$5:$H$180,7,FALSE)</f>
        <v>30.69</v>
      </c>
      <c r="I25" s="14">
        <f>+VLOOKUP($B25,Gesamt!$A$5:$I$180,8,FALSE)</f>
        <v>30.98</v>
      </c>
      <c r="J25" s="14">
        <f>+VLOOKUP($B25,Gesamt!$A$5:$K$180,9,FALSE)</f>
        <v>0</v>
      </c>
      <c r="K25" s="14">
        <f>+VLOOKUP($B25,Gesamt!$A$5:$K$180,10,FALSE)</f>
        <v>0</v>
      </c>
      <c r="L25" s="14">
        <f t="shared" si="0"/>
        <v>123.18</v>
      </c>
      <c r="M25" s="12">
        <f t="shared" si="1"/>
        <v>-123.18</v>
      </c>
    </row>
    <row r="26" spans="1:13" ht="12.75">
      <c r="A26">
        <f>IF(L26&gt;0,RANK(M26,M:M),0)</f>
        <v>19</v>
      </c>
      <c r="B26" s="10">
        <v>151</v>
      </c>
      <c r="C26" s="2" t="str">
        <f>+VLOOKUP($B26,Gesamt!$A$5:$D$180,2,FALSE)</f>
        <v>Aumann</v>
      </c>
      <c r="D26" s="2" t="str">
        <f>+VLOOKUP($B26,Gesamt!$A$5:$D$180,3,FALSE)</f>
        <v>Lennart</v>
      </c>
      <c r="E26" s="1" t="str">
        <f>+VLOOKUP($B26,Gesamt!$A$5:$D$180,4,FALSE)</f>
        <v>Osnabrück</v>
      </c>
      <c r="F26" s="14">
        <f>+VLOOKUP($B26,Gesamt!$A$5:$F$180,5,FALSE)</f>
        <v>30.48</v>
      </c>
      <c r="G26" s="14">
        <f>+VLOOKUP($B26,Gesamt!$A$5:$G$180,6,FALSE)</f>
        <v>30.87</v>
      </c>
      <c r="H26" s="14">
        <f>+VLOOKUP($B26,Gesamt!$A$5:$H$180,7,FALSE)</f>
        <v>30.48</v>
      </c>
      <c r="I26" s="14">
        <f>+VLOOKUP($B26,Gesamt!$A$5:$I$180,8,FALSE)</f>
        <v>31.57</v>
      </c>
      <c r="J26" s="14">
        <f>+VLOOKUP($B26,Gesamt!$A$5:$K$180,9,FALSE)</f>
        <v>0</v>
      </c>
      <c r="K26" s="14">
        <f>+VLOOKUP($B26,Gesamt!$A$5:$K$180,10,FALSE)</f>
        <v>0</v>
      </c>
      <c r="L26" s="14">
        <f t="shared" si="0"/>
        <v>123.4</v>
      </c>
      <c r="M26" s="12">
        <f t="shared" si="1"/>
        <v>-123.4</v>
      </c>
    </row>
    <row r="27" spans="1:13" ht="12.75">
      <c r="A27">
        <f>IF(L27&gt;0,RANK(M27,M:M),0)</f>
        <v>20</v>
      </c>
      <c r="B27" s="10">
        <v>132</v>
      </c>
      <c r="C27" s="2" t="str">
        <f>+VLOOKUP($B27,Gesamt!$A$5:$D$180,2,FALSE)</f>
        <v>Kelch</v>
      </c>
      <c r="D27" s="2" t="str">
        <f>+VLOOKUP($B27,Gesamt!$A$5:$D$180,3,FALSE)</f>
        <v>Ricarda</v>
      </c>
      <c r="E27" s="1" t="str">
        <f>+VLOOKUP($B27,Gesamt!$A$5:$D$180,4,FALSE)</f>
        <v>Bergkamen</v>
      </c>
      <c r="F27" s="14">
        <f>+VLOOKUP($B27,Gesamt!$A$5:$F$180,5,FALSE)</f>
        <v>30.66</v>
      </c>
      <c r="G27" s="14">
        <f>+VLOOKUP($B27,Gesamt!$A$5:$G$180,6,FALSE)</f>
        <v>30.73</v>
      </c>
      <c r="H27" s="14">
        <f>+VLOOKUP($B27,Gesamt!$A$5:$H$180,7,FALSE)</f>
        <v>31.06</v>
      </c>
      <c r="I27" s="14">
        <f>+VLOOKUP($B27,Gesamt!$A$5:$I$180,8,FALSE)</f>
        <v>31.02</v>
      </c>
      <c r="J27" s="14">
        <f>+VLOOKUP($B27,Gesamt!$A$5:$K$180,9,FALSE)</f>
        <v>0</v>
      </c>
      <c r="K27" s="14">
        <f>+VLOOKUP($B27,Gesamt!$A$5:$K$180,10,FALSE)</f>
        <v>0</v>
      </c>
      <c r="L27" s="14">
        <f t="shared" si="0"/>
        <v>123.47</v>
      </c>
      <c r="M27" s="12">
        <f t="shared" si="1"/>
        <v>-123.47</v>
      </c>
    </row>
    <row r="28" spans="1:13" ht="12.75">
      <c r="A28">
        <f>IF(L28&gt;0,RANK(M28,M:M),0)</f>
        <v>20</v>
      </c>
      <c r="B28" s="10">
        <v>145</v>
      </c>
      <c r="C28" s="2" t="str">
        <f>+VLOOKUP($B28,Gesamt!$A$5:$D$180,2,FALSE)</f>
        <v>Lange</v>
      </c>
      <c r="D28" s="2" t="str">
        <f>+VLOOKUP($B28,Gesamt!$A$5:$D$180,3,FALSE)</f>
        <v>Florian</v>
      </c>
      <c r="E28" s="1" t="str">
        <f>+VLOOKUP($B28,Gesamt!$A$5:$D$180,4,FALSE)</f>
        <v>Mettingen</v>
      </c>
      <c r="F28" s="14">
        <f>+VLOOKUP($B28,Gesamt!$A$5:$F$180,5,FALSE)</f>
        <v>31.3</v>
      </c>
      <c r="G28" s="14">
        <f>+VLOOKUP($B28,Gesamt!$A$5:$G$180,6,FALSE)</f>
        <v>30.46</v>
      </c>
      <c r="H28" s="14">
        <f>+VLOOKUP($B28,Gesamt!$A$5:$H$180,7,FALSE)</f>
        <v>30.77</v>
      </c>
      <c r="I28" s="14">
        <f>+VLOOKUP($B28,Gesamt!$A$5:$I$180,8,FALSE)</f>
        <v>30.94</v>
      </c>
      <c r="J28" s="14">
        <f>+VLOOKUP($B28,Gesamt!$A$5:$K$180,9,FALSE)</f>
        <v>0</v>
      </c>
      <c r="K28" s="14">
        <f>+VLOOKUP($B28,Gesamt!$A$5:$K$180,10,FALSE)</f>
        <v>0</v>
      </c>
      <c r="L28" s="14">
        <f t="shared" si="0"/>
        <v>123.47</v>
      </c>
      <c r="M28" s="12">
        <f t="shared" si="1"/>
        <v>-123.47</v>
      </c>
    </row>
    <row r="29" spans="1:13" ht="12.75">
      <c r="A29">
        <f>IF(L29&gt;0,RANK(M29,M:M),0)</f>
        <v>22</v>
      </c>
      <c r="B29" s="10">
        <v>154</v>
      </c>
      <c r="C29" s="2" t="str">
        <f>+VLOOKUP($B29,Gesamt!$A$5:$D$180,2,FALSE)</f>
        <v>Eickmann</v>
      </c>
      <c r="D29" s="2" t="str">
        <f>+VLOOKUP($B29,Gesamt!$A$5:$D$180,3,FALSE)</f>
        <v>Morten</v>
      </c>
      <c r="E29" s="1" t="str">
        <f>+VLOOKUP($B29,Gesamt!$A$5:$D$180,4,FALSE)</f>
        <v>Bad Bentheim</v>
      </c>
      <c r="F29" s="14">
        <f>+VLOOKUP($B29,Gesamt!$A$5:$F$180,5,FALSE)</f>
        <v>30.46</v>
      </c>
      <c r="G29" s="14">
        <f>+VLOOKUP($B29,Gesamt!$A$5:$G$180,6,FALSE)</f>
        <v>30.92</v>
      </c>
      <c r="H29" s="14">
        <f>+VLOOKUP($B29,Gesamt!$A$5:$H$180,7,FALSE)</f>
        <v>31.07</v>
      </c>
      <c r="I29" s="14">
        <f>+VLOOKUP($B29,Gesamt!$A$5:$I$180,8,FALSE)</f>
        <v>31.49</v>
      </c>
      <c r="J29" s="14">
        <f>+VLOOKUP($B29,Gesamt!$A$5:$K$180,9,FALSE)</f>
        <v>0</v>
      </c>
      <c r="K29" s="14">
        <f>+VLOOKUP($B29,Gesamt!$A$5:$K$180,10,FALSE)</f>
        <v>0</v>
      </c>
      <c r="L29" s="14">
        <f t="shared" si="0"/>
        <v>123.94</v>
      </c>
      <c r="M29" s="12">
        <f t="shared" si="1"/>
        <v>-123.94</v>
      </c>
    </row>
    <row r="30" spans="3:4" ht="12.75">
      <c r="C30" s="2"/>
      <c r="D30" s="2"/>
    </row>
    <row r="31" spans="3:4" ht="12.75">
      <c r="C31" s="2"/>
      <c r="D31" s="2"/>
    </row>
    <row r="32" spans="3:4" ht="12.75">
      <c r="C32" s="2"/>
      <c r="D32" s="2"/>
    </row>
  </sheetData>
  <autoFilter ref="A7:M29"/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3:O53"/>
  <sheetViews>
    <sheetView workbookViewId="0" topLeftCell="A1">
      <pane ySplit="7" topLeftCell="BM8" activePane="bottomLeft" state="frozen"/>
      <selection pane="topLeft" activeCell="A1" sqref="A1"/>
      <selection pane="bottomLeft" activeCell="M1" sqref="M1:M16384"/>
    </sheetView>
  </sheetViews>
  <sheetFormatPr defaultColWidth="11.421875" defaultRowHeight="12.75"/>
  <cols>
    <col min="1" max="1" width="5.57421875" style="0" customWidth="1"/>
    <col min="2" max="2" width="8.421875" style="1" customWidth="1"/>
    <col min="3" max="3" width="17.28125" style="0" customWidth="1"/>
    <col min="4" max="4" width="14.28125" style="0" customWidth="1"/>
    <col min="5" max="5" width="27.7109375" style="1" customWidth="1"/>
    <col min="6" max="12" width="11.421875" style="14" customWidth="1"/>
    <col min="13" max="13" width="0" style="12" hidden="1" customWidth="1"/>
    <col min="14" max="14" width="12.8515625" style="12" customWidth="1"/>
    <col min="15" max="15" width="14.57421875" style="12" customWidth="1"/>
  </cols>
  <sheetData>
    <row r="1" ht="12.75"/>
    <row r="2" ht="12.75"/>
    <row r="3" ht="12.75">
      <c r="A3" t="s">
        <v>4</v>
      </c>
    </row>
    <row r="4" spans="1:11" ht="12.75">
      <c r="A4" t="s">
        <v>10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5:11" ht="12.75">
      <c r="E5" s="1" t="s">
        <v>70</v>
      </c>
      <c r="F5" s="80">
        <f>MIN(F8:F51)</f>
        <v>28.97</v>
      </c>
      <c r="G5" s="80">
        <f>MIN(G8:G51)</f>
        <v>28.91</v>
      </c>
      <c r="H5" s="80">
        <f>MIN(H8:H51)</f>
        <v>29</v>
      </c>
      <c r="I5" s="80">
        <f>MIN(I8:I51)</f>
        <v>29.08</v>
      </c>
      <c r="J5" s="80">
        <f>MIN(J8:J51)</f>
        <v>0</v>
      </c>
      <c r="K5" s="80">
        <f>MIN(K8:K51)</f>
        <v>0</v>
      </c>
    </row>
    <row r="6" ht="12.75"/>
    <row r="7" spans="1:15" ht="12.75">
      <c r="A7" s="3" t="s">
        <v>5</v>
      </c>
      <c r="B7" s="4" t="s">
        <v>0</v>
      </c>
      <c r="C7" s="3" t="s">
        <v>1</v>
      </c>
      <c r="D7" s="3" t="s">
        <v>11</v>
      </c>
      <c r="E7" s="4" t="s">
        <v>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3</v>
      </c>
      <c r="N7" s="13"/>
      <c r="O7" s="13"/>
    </row>
    <row r="8" spans="1:13" ht="12.75">
      <c r="A8">
        <f>IF(L8&gt;0,RANK(M8,M:M),0)</f>
        <v>1</v>
      </c>
      <c r="B8" s="83">
        <v>346</v>
      </c>
      <c r="C8" s="2" t="str">
        <f>+VLOOKUP($B8,Gesamt!$A$5:$D$302,2,FALSE)</f>
        <v>Förster</v>
      </c>
      <c r="D8" s="2" t="str">
        <f>+VLOOKUP($B8,Gesamt!$A$5:$D$180,3,FALSE)</f>
        <v>Stefan</v>
      </c>
      <c r="E8" s="1" t="str">
        <f>+VLOOKUP($B8,Gesamt!$A$5:$D$180,4,FALSE)</f>
        <v>Kerpen</v>
      </c>
      <c r="F8" s="14">
        <f>+VLOOKUP($B8,Gesamt!$A$5:$F$180,5,FALSE)</f>
        <v>29.24</v>
      </c>
      <c r="G8" s="14">
        <f>+VLOOKUP($B8,Gesamt!$A$5:$G$180,6,FALSE)</f>
        <v>28.91</v>
      </c>
      <c r="H8" s="14">
        <f>+VLOOKUP($B8,Gesamt!$A$5:$H$180,7,FALSE)</f>
        <v>29.13</v>
      </c>
      <c r="I8" s="14">
        <f>+VLOOKUP($B8,Gesamt!$A$5:$I$180,8,FALSE)</f>
        <v>29.09</v>
      </c>
      <c r="J8" s="14">
        <f>+VLOOKUP($B8,Gesamt!$A$5:$K$180,9,FALSE)</f>
        <v>0</v>
      </c>
      <c r="K8" s="14">
        <f>+VLOOKUP($B8,Gesamt!$A$5:$K$180,10,FALSE)</f>
        <v>0</v>
      </c>
      <c r="L8" s="14">
        <f aca="true" t="shared" si="0" ref="L8:L49">(F8*$F$4+G8*$G$4+H8*$H$4+I8*$I$4+J8*$J$4+K8*$J$4)</f>
        <v>116.37</v>
      </c>
      <c r="M8" s="12">
        <f aca="true" t="shared" si="1" ref="M8:M49">IF(L8&gt;0,L8*-1,-1000)</f>
        <v>-116.37</v>
      </c>
    </row>
    <row r="9" spans="1:13" ht="12.75">
      <c r="A9">
        <f>IF(L9&gt;0,RANK(M9,M:M),0)</f>
        <v>2</v>
      </c>
      <c r="B9" s="10">
        <v>302</v>
      </c>
      <c r="C9" s="2" t="str">
        <f>+VLOOKUP($B9,Gesamt!$A$5:$D$180,2,FALSE)</f>
        <v>Förster</v>
      </c>
      <c r="D9" s="2" t="str">
        <f>+VLOOKUP($B9,Gesamt!$A$5:$D$180,3,FALSE)</f>
        <v>Lars</v>
      </c>
      <c r="E9" s="1" t="str">
        <f>+VLOOKUP($B9,Gesamt!$A$5:$D$180,4,FALSE)</f>
        <v>Simmerath</v>
      </c>
      <c r="F9" s="14">
        <f>+VLOOKUP($B9,Gesamt!$A$5:$F$180,5,FALSE)</f>
        <v>28.97</v>
      </c>
      <c r="G9" s="14">
        <f>+VLOOKUP($B9,Gesamt!$A$5:$G$180,6,FALSE)</f>
        <v>29.41</v>
      </c>
      <c r="H9" s="14">
        <f>+VLOOKUP($B9,Gesamt!$A$5:$H$180,7,FALSE)</f>
        <v>29</v>
      </c>
      <c r="I9" s="14">
        <f>+VLOOKUP($B9,Gesamt!$A$5:$I$180,8,FALSE)</f>
        <v>29.5</v>
      </c>
      <c r="J9" s="14">
        <f>+VLOOKUP($B9,Gesamt!$A$5:$K$180,9,FALSE)</f>
        <v>0</v>
      </c>
      <c r="K9" s="14">
        <f>+VLOOKUP($B9,Gesamt!$A$5:$K$180,10,FALSE)</f>
        <v>0</v>
      </c>
      <c r="L9" s="14">
        <f t="shared" si="0"/>
        <v>116.88</v>
      </c>
      <c r="M9" s="12">
        <f t="shared" si="1"/>
        <v>-116.88</v>
      </c>
    </row>
    <row r="10" spans="1:13" ht="12.75">
      <c r="A10">
        <f>IF(L10&gt;0,RANK(M10,M:M),0)</f>
        <v>3</v>
      </c>
      <c r="B10" s="10">
        <v>312</v>
      </c>
      <c r="C10" s="2" t="str">
        <f>+VLOOKUP($B10,Gesamt!$A$5:$D$180,2,FALSE)</f>
        <v>Schimanski</v>
      </c>
      <c r="D10" s="2" t="str">
        <f>+VLOOKUP($B10,Gesamt!$A$5:$D$180,3,FALSE)</f>
        <v>Kim</v>
      </c>
      <c r="E10" s="1" t="str">
        <f>+VLOOKUP($B10,Gesamt!$A$5:$D$180,4,FALSE)</f>
        <v>Bergkamen</v>
      </c>
      <c r="F10" s="14">
        <f>+VLOOKUP($B10,Gesamt!$A$5:$F$180,5,FALSE)</f>
        <v>29.25</v>
      </c>
      <c r="G10" s="14">
        <f>+VLOOKUP($B10,Gesamt!$A$5:$G$180,6,FALSE)</f>
        <v>29.24</v>
      </c>
      <c r="H10" s="14">
        <f>+VLOOKUP($B10,Gesamt!$A$5:$H$180,7,FALSE)</f>
        <v>29.31</v>
      </c>
      <c r="I10" s="14">
        <f>+VLOOKUP($B10,Gesamt!$A$5:$I$180,8,FALSE)</f>
        <v>29.13</v>
      </c>
      <c r="J10" s="14">
        <f>+VLOOKUP($B10,Gesamt!$A$5:$K$180,9,FALSE)</f>
        <v>0</v>
      </c>
      <c r="K10" s="14">
        <f>+VLOOKUP($B10,Gesamt!$A$5:$K$180,10,FALSE)</f>
        <v>0</v>
      </c>
      <c r="L10" s="14">
        <f t="shared" si="0"/>
        <v>116.93</v>
      </c>
      <c r="M10" s="12">
        <f t="shared" si="1"/>
        <v>-116.93</v>
      </c>
    </row>
    <row r="11" spans="1:13" ht="12.75">
      <c r="A11">
        <f>IF(L11&gt;0,RANK(M11,M:M),0)</f>
        <v>4</v>
      </c>
      <c r="B11" s="10">
        <v>323</v>
      </c>
      <c r="C11" s="2" t="str">
        <f>+VLOOKUP($B11,Gesamt!$A$5:$D$180,2,FALSE)</f>
        <v>Bovenschulte</v>
      </c>
      <c r="D11" s="2" t="str">
        <f>+VLOOKUP($B11,Gesamt!$A$5:$D$180,3,FALSE)</f>
        <v>Carina</v>
      </c>
      <c r="E11" s="1" t="str">
        <f>+VLOOKUP($B11,Gesamt!$A$5:$D$180,4,FALSE)</f>
        <v>Rheine</v>
      </c>
      <c r="F11" s="14">
        <f>+VLOOKUP($B11,Gesamt!$A$5:$F$180,5,FALSE)</f>
        <v>29.08</v>
      </c>
      <c r="G11" s="14">
        <f>+VLOOKUP($B11,Gesamt!$A$5:$G$180,6,FALSE)</f>
        <v>29.51</v>
      </c>
      <c r="H11" s="14">
        <f>+VLOOKUP($B11,Gesamt!$A$5:$H$180,7,FALSE)</f>
        <v>29.08</v>
      </c>
      <c r="I11" s="14">
        <f>+VLOOKUP($B11,Gesamt!$A$5:$I$180,8,FALSE)</f>
        <v>29.42</v>
      </c>
      <c r="J11" s="14">
        <f>+VLOOKUP($B11,Gesamt!$A$5:$K$180,9,FALSE)</f>
        <v>0</v>
      </c>
      <c r="K11" s="14">
        <f>+VLOOKUP($B11,Gesamt!$A$5:$K$180,10,FALSE)</f>
        <v>0</v>
      </c>
      <c r="L11" s="14">
        <f t="shared" si="0"/>
        <v>117.09</v>
      </c>
      <c r="M11" s="12">
        <f t="shared" si="1"/>
        <v>-117.09</v>
      </c>
    </row>
    <row r="12" spans="1:13" ht="12.75">
      <c r="A12">
        <f>IF(L12&gt;0,RANK(M12,M:M),0)</f>
        <v>5</v>
      </c>
      <c r="B12" s="10">
        <v>301</v>
      </c>
      <c r="C12" s="2" t="str">
        <f>+VLOOKUP($B12,Gesamt!$A$5:$D$180,2,FALSE)</f>
        <v>Jost</v>
      </c>
      <c r="D12" s="2" t="str">
        <f>+VLOOKUP($B12,Gesamt!$A$5:$D$180,3,FALSE)</f>
        <v>Patrick</v>
      </c>
      <c r="E12" s="1" t="str">
        <f>+VLOOKUP($B12,Gesamt!$A$5:$D$180,4,FALSE)</f>
        <v>Kerpen</v>
      </c>
      <c r="F12" s="14">
        <f>+VLOOKUP($B12,Gesamt!$A$5:$F$180,5,FALSE)</f>
        <v>29.39</v>
      </c>
      <c r="G12" s="14">
        <f>+VLOOKUP($B12,Gesamt!$A$5:$G$180,6,FALSE)</f>
        <v>29.02</v>
      </c>
      <c r="H12" s="14">
        <f>+VLOOKUP($B12,Gesamt!$A$5:$H$180,7,FALSE)</f>
        <v>29.46</v>
      </c>
      <c r="I12" s="14">
        <f>+VLOOKUP($B12,Gesamt!$A$5:$I$180,8,FALSE)</f>
        <v>29.24</v>
      </c>
      <c r="J12" s="14">
        <f>+VLOOKUP($B12,Gesamt!$A$5:$K$180,9,FALSE)</f>
        <v>0</v>
      </c>
      <c r="K12" s="14">
        <f>+VLOOKUP($B12,Gesamt!$A$5:$K$180,10,FALSE)</f>
        <v>0</v>
      </c>
      <c r="L12" s="14">
        <f t="shared" si="0"/>
        <v>117.11</v>
      </c>
      <c r="M12" s="12">
        <f t="shared" si="1"/>
        <v>-117.11</v>
      </c>
    </row>
    <row r="13" spans="1:13" ht="12.75">
      <c r="A13">
        <f>IF(L13&gt;0,RANK(M13,M:M),0)</f>
        <v>5</v>
      </c>
      <c r="B13" s="10">
        <v>317</v>
      </c>
      <c r="C13" s="2" t="str">
        <f>+VLOOKUP($B13,Gesamt!$A$5:$D$180,2,FALSE)</f>
        <v>Meyer</v>
      </c>
      <c r="D13" s="2" t="str">
        <f>+VLOOKUP($B13,Gesamt!$A$5:$D$180,3,FALSE)</f>
        <v>Patrick</v>
      </c>
      <c r="E13" s="1" t="str">
        <f>+VLOOKUP($B13,Gesamt!$A$5:$D$180,4,FALSE)</f>
        <v>Simmerath</v>
      </c>
      <c r="F13" s="14">
        <f>+VLOOKUP($B13,Gesamt!$A$5:$F$180,5,FALSE)</f>
        <v>29.07</v>
      </c>
      <c r="G13" s="14">
        <f>+VLOOKUP($B13,Gesamt!$A$5:$G$180,6,FALSE)</f>
        <v>29.39</v>
      </c>
      <c r="H13" s="14">
        <f>+VLOOKUP($B13,Gesamt!$A$5:$H$180,7,FALSE)</f>
        <v>29.21</v>
      </c>
      <c r="I13" s="14">
        <f>+VLOOKUP($B13,Gesamt!$A$5:$I$180,8,FALSE)</f>
        <v>29.44</v>
      </c>
      <c r="J13" s="14">
        <f>+VLOOKUP($B13,Gesamt!$A$5:$K$180,9,FALSE)</f>
        <v>0</v>
      </c>
      <c r="K13" s="14">
        <f>+VLOOKUP($B13,Gesamt!$A$5:$K$180,10,FALSE)</f>
        <v>0</v>
      </c>
      <c r="L13" s="14">
        <f t="shared" si="0"/>
        <v>117.11</v>
      </c>
      <c r="M13" s="12">
        <f t="shared" si="1"/>
        <v>-117.11</v>
      </c>
    </row>
    <row r="14" spans="1:13" ht="12.75">
      <c r="A14">
        <f>IF(L14&gt;0,RANK(M14,M:M),0)</f>
        <v>7</v>
      </c>
      <c r="B14" s="10">
        <v>310</v>
      </c>
      <c r="C14" s="2" t="str">
        <f>+VLOOKUP($B14,Gesamt!$A$5:$D$180,2,FALSE)</f>
        <v>Sulitze</v>
      </c>
      <c r="D14" s="2" t="str">
        <f>+VLOOKUP($B14,Gesamt!$A$5:$D$180,3,FALSE)</f>
        <v>Franziska</v>
      </c>
      <c r="E14" s="1" t="str">
        <f>+VLOOKUP($B14,Gesamt!$A$5:$D$180,4,FALSE)</f>
        <v>Bergkamen</v>
      </c>
      <c r="F14" s="14">
        <f>+VLOOKUP($B14,Gesamt!$A$5:$F$180,5,FALSE)</f>
        <v>29.1</v>
      </c>
      <c r="G14" s="14">
        <f>+VLOOKUP($B14,Gesamt!$A$5:$G$180,6,FALSE)</f>
        <v>29.46</v>
      </c>
      <c r="H14" s="14">
        <f>+VLOOKUP($B14,Gesamt!$A$5:$H$180,7,FALSE)</f>
        <v>29.2</v>
      </c>
      <c r="I14" s="14">
        <f>+VLOOKUP($B14,Gesamt!$A$5:$I$180,8,FALSE)</f>
        <v>29.43</v>
      </c>
      <c r="J14" s="14">
        <f>+VLOOKUP($B14,Gesamt!$A$5:$K$180,9,FALSE)</f>
        <v>0</v>
      </c>
      <c r="K14" s="14">
        <f>+VLOOKUP($B14,Gesamt!$A$5:$K$180,10,FALSE)</f>
        <v>0</v>
      </c>
      <c r="L14" s="14">
        <f t="shared" si="0"/>
        <v>117.19</v>
      </c>
      <c r="M14" s="12">
        <f t="shared" si="1"/>
        <v>-117.19</v>
      </c>
    </row>
    <row r="15" spans="1:13" ht="12.75">
      <c r="A15">
        <f>IF(L15&gt;0,RANK(M15,M:M),0)</f>
        <v>8</v>
      </c>
      <c r="B15" s="10">
        <v>330</v>
      </c>
      <c r="C15" s="2" t="str">
        <f>+VLOOKUP($B15,Gesamt!$A$5:$D$180,2,FALSE)</f>
        <v>Overberg</v>
      </c>
      <c r="D15" s="2" t="str">
        <f>+VLOOKUP($B15,Gesamt!$A$5:$D$180,3,FALSE)</f>
        <v>Cordula</v>
      </c>
      <c r="E15" s="1" t="str">
        <f>+VLOOKUP($B15,Gesamt!$A$5:$D$180,4,FALSE)</f>
        <v>Rheine</v>
      </c>
      <c r="F15" s="14">
        <f>+VLOOKUP($B15,Gesamt!$A$5:$F$180,5,FALSE)</f>
        <v>29.14</v>
      </c>
      <c r="G15" s="14">
        <f>+VLOOKUP($B15,Gesamt!$A$5:$G$180,6,FALSE)</f>
        <v>29.41</v>
      </c>
      <c r="H15" s="14">
        <f>+VLOOKUP($B15,Gesamt!$A$5:$H$180,7,FALSE)</f>
        <v>29.35</v>
      </c>
      <c r="I15" s="14">
        <f>+VLOOKUP($B15,Gesamt!$A$5:$I$180,8,FALSE)</f>
        <v>29.37</v>
      </c>
      <c r="J15" s="14">
        <f>+VLOOKUP($B15,Gesamt!$A$5:$K$180,9,FALSE)</f>
        <v>0</v>
      </c>
      <c r="K15" s="14">
        <f>+VLOOKUP($B15,Gesamt!$A$5:$K$180,10,FALSE)</f>
        <v>0</v>
      </c>
      <c r="L15" s="14">
        <f t="shared" si="0"/>
        <v>117.27</v>
      </c>
      <c r="M15" s="12">
        <f t="shared" si="1"/>
        <v>-117.27</v>
      </c>
    </row>
    <row r="16" spans="1:13" ht="12.75">
      <c r="A16">
        <f>IF(L16&gt;0,RANK(M16,M:M),0)</f>
        <v>9</v>
      </c>
      <c r="B16" s="10">
        <v>333</v>
      </c>
      <c r="C16" s="2" t="str">
        <f>+VLOOKUP($B16,Gesamt!$A$5:$D$180,2,FALSE)</f>
        <v>Wunderlich</v>
      </c>
      <c r="D16" s="2" t="str">
        <f>+VLOOKUP($B16,Gesamt!$A$5:$D$180,3,FALSE)</f>
        <v>Lena</v>
      </c>
      <c r="E16" s="1" t="str">
        <f>+VLOOKUP($B16,Gesamt!$A$5:$D$180,4,FALSE)</f>
        <v>Ruppichteroth</v>
      </c>
      <c r="F16" s="14">
        <f>+VLOOKUP($B16,Gesamt!$A$5:$F$180,5,FALSE)</f>
        <v>29.13</v>
      </c>
      <c r="G16" s="14">
        <f>+VLOOKUP($B16,Gesamt!$A$5:$G$180,6,FALSE)</f>
        <v>29.36</v>
      </c>
      <c r="H16" s="14">
        <f>+VLOOKUP($B16,Gesamt!$A$5:$H$180,7,FALSE)</f>
        <v>29.37</v>
      </c>
      <c r="I16" s="14">
        <f>+VLOOKUP($B16,Gesamt!$A$5:$I$180,8,FALSE)</f>
        <v>29.46</v>
      </c>
      <c r="J16" s="14">
        <f>+VLOOKUP($B16,Gesamt!$A$5:$K$180,9,FALSE)</f>
        <v>0</v>
      </c>
      <c r="K16" s="14">
        <f>+VLOOKUP($B16,Gesamt!$A$5:$K$180,10,FALSE)</f>
        <v>0</v>
      </c>
      <c r="L16" s="14">
        <f t="shared" si="0"/>
        <v>117.32</v>
      </c>
      <c r="M16" s="12">
        <f t="shared" si="1"/>
        <v>-117.32</v>
      </c>
    </row>
    <row r="17" spans="1:13" ht="12.75">
      <c r="A17">
        <f>IF(L17&gt;0,RANK(M17,M:M),0)</f>
        <v>10</v>
      </c>
      <c r="B17" s="10">
        <v>324</v>
      </c>
      <c r="C17" s="2" t="str">
        <f>+VLOOKUP($B17,Gesamt!$A$5:$D$180,2,FALSE)</f>
        <v>Osterbrink</v>
      </c>
      <c r="D17" s="2" t="str">
        <f>+VLOOKUP($B17,Gesamt!$A$5:$D$180,3,FALSE)</f>
        <v>Felix</v>
      </c>
      <c r="E17" s="1" t="str">
        <f>+VLOOKUP($B17,Gesamt!$A$5:$D$180,4,FALSE)</f>
        <v>Mettingen</v>
      </c>
      <c r="F17" s="14">
        <f>+VLOOKUP($B17,Gesamt!$A$5:$F$180,5,FALSE)</f>
        <v>29.47</v>
      </c>
      <c r="G17" s="14">
        <f>+VLOOKUP($B17,Gesamt!$A$5:$G$180,6,FALSE)</f>
        <v>29.18</v>
      </c>
      <c r="H17" s="14">
        <f>+VLOOKUP($B17,Gesamt!$A$5:$H$180,7,FALSE)</f>
        <v>29.39</v>
      </c>
      <c r="I17" s="14">
        <f>+VLOOKUP($B17,Gesamt!$A$5:$I$180,8,FALSE)</f>
        <v>29.29</v>
      </c>
      <c r="J17" s="14">
        <f>+VLOOKUP($B17,Gesamt!$A$5:$K$180,9,FALSE)</f>
        <v>0</v>
      </c>
      <c r="K17" s="14">
        <f>+VLOOKUP($B17,Gesamt!$A$5:$K$180,10,FALSE)</f>
        <v>0</v>
      </c>
      <c r="L17" s="14">
        <f t="shared" si="0"/>
        <v>117.33</v>
      </c>
      <c r="M17" s="12">
        <f t="shared" si="1"/>
        <v>-117.33</v>
      </c>
    </row>
    <row r="18" spans="1:13" ht="12.75">
      <c r="A18">
        <f>IF(L18&gt;0,RANK(M18,M:M),0)</f>
        <v>11</v>
      </c>
      <c r="B18" s="10">
        <v>303</v>
      </c>
      <c r="C18" s="2" t="str">
        <f>+VLOOKUP($B18,Gesamt!$A$5:$D$180,2,FALSE)</f>
        <v>Jost</v>
      </c>
      <c r="D18" s="2" t="str">
        <f>+VLOOKUP($B18,Gesamt!$A$5:$D$180,3,FALSE)</f>
        <v>Marcel</v>
      </c>
      <c r="E18" s="1" t="str">
        <f>+VLOOKUP($B18,Gesamt!$A$5:$D$180,4,FALSE)</f>
        <v>Simmerath</v>
      </c>
      <c r="F18" s="14">
        <f>+VLOOKUP($B18,Gesamt!$A$5:$F$180,5,FALSE)</f>
        <v>29.48</v>
      </c>
      <c r="G18" s="14">
        <f>+VLOOKUP($B18,Gesamt!$A$5:$G$180,6,FALSE)</f>
        <v>29.16</v>
      </c>
      <c r="H18" s="14">
        <f>+VLOOKUP($B18,Gesamt!$A$5:$H$180,7,FALSE)</f>
        <v>29.56</v>
      </c>
      <c r="I18" s="14">
        <f>+VLOOKUP($B18,Gesamt!$A$5:$I$180,8,FALSE)</f>
        <v>29.18</v>
      </c>
      <c r="J18" s="14">
        <f>+VLOOKUP($B18,Gesamt!$A$5:$K$180,9,FALSE)</f>
        <v>0</v>
      </c>
      <c r="K18" s="14">
        <f>+VLOOKUP($B18,Gesamt!$A$5:$K$180,10,FALSE)</f>
        <v>0</v>
      </c>
      <c r="L18" s="14">
        <f t="shared" si="0"/>
        <v>117.38</v>
      </c>
      <c r="M18" s="12">
        <f t="shared" si="1"/>
        <v>-117.38</v>
      </c>
    </row>
    <row r="19" spans="1:13" ht="12.75">
      <c r="A19">
        <f>IF(L19&gt;0,RANK(M19,M:M),0)</f>
        <v>12</v>
      </c>
      <c r="B19" s="10">
        <v>327</v>
      </c>
      <c r="C19" s="2" t="str">
        <f>+VLOOKUP($B19,Gesamt!$A$5:$D$180,2,FALSE)</f>
        <v>Deck</v>
      </c>
      <c r="D19" s="2" t="str">
        <f>+VLOOKUP($B19,Gesamt!$A$5:$D$180,3,FALSE)</f>
        <v>Manuel</v>
      </c>
      <c r="E19" s="1" t="str">
        <f>+VLOOKUP($B19,Gesamt!$A$5:$D$180,4,FALSE)</f>
        <v>Simmerath</v>
      </c>
      <c r="F19" s="14">
        <f>+VLOOKUP($B19,Gesamt!$A$5:$F$180,5,FALSE)</f>
        <v>29.2</v>
      </c>
      <c r="G19" s="14">
        <f>+VLOOKUP($B19,Gesamt!$A$5:$G$180,6,FALSE)</f>
        <v>29.38</v>
      </c>
      <c r="H19" s="14">
        <f>+VLOOKUP($B19,Gesamt!$A$5:$H$180,7,FALSE)</f>
        <v>29.34</v>
      </c>
      <c r="I19" s="14">
        <f>+VLOOKUP($B19,Gesamt!$A$5:$I$180,8,FALSE)</f>
        <v>29.47</v>
      </c>
      <c r="J19" s="14">
        <f>+VLOOKUP($B19,Gesamt!$A$5:$K$180,9,FALSE)</f>
        <v>0</v>
      </c>
      <c r="K19" s="14">
        <f>+VLOOKUP($B19,Gesamt!$A$5:$K$180,10,FALSE)</f>
        <v>0</v>
      </c>
      <c r="L19" s="14">
        <f t="shared" si="0"/>
        <v>117.39</v>
      </c>
      <c r="M19" s="12">
        <f t="shared" si="1"/>
        <v>-117.39</v>
      </c>
    </row>
    <row r="20" spans="1:13" ht="12.75">
      <c r="A20">
        <f>IF(L20&gt;0,RANK(M20,M:M),0)</f>
        <v>13</v>
      </c>
      <c r="B20" s="10">
        <v>309</v>
      </c>
      <c r="C20" s="2" t="str">
        <f>+VLOOKUP($B20,Gesamt!$A$5:$D$180,2,FALSE)</f>
        <v>Lorenz</v>
      </c>
      <c r="D20" s="2" t="str">
        <f>+VLOOKUP($B20,Gesamt!$A$5:$D$180,3,FALSE)</f>
        <v>Lucas</v>
      </c>
      <c r="E20" s="1" t="str">
        <f>+VLOOKUP($B20,Gesamt!$A$5:$D$180,4,FALSE)</f>
        <v>Overath</v>
      </c>
      <c r="F20" s="14">
        <f>+VLOOKUP($B20,Gesamt!$A$5:$F$180,5,FALSE)</f>
        <v>29.5</v>
      </c>
      <c r="G20" s="14">
        <f>+VLOOKUP($B20,Gesamt!$A$5:$G$180,6,FALSE)</f>
        <v>29.11</v>
      </c>
      <c r="H20" s="14">
        <f>+VLOOKUP($B20,Gesamt!$A$5:$H$180,7,FALSE)</f>
        <v>29.62</v>
      </c>
      <c r="I20" s="14">
        <f>+VLOOKUP($B20,Gesamt!$A$5:$I$180,8,FALSE)</f>
        <v>29.18</v>
      </c>
      <c r="J20" s="14">
        <f>+VLOOKUP($B20,Gesamt!$A$5:$K$180,9,FALSE)</f>
        <v>0</v>
      </c>
      <c r="K20" s="14">
        <f>+VLOOKUP($B20,Gesamt!$A$5:$K$180,10,FALSE)</f>
        <v>0</v>
      </c>
      <c r="L20" s="14">
        <f t="shared" si="0"/>
        <v>117.41</v>
      </c>
      <c r="M20" s="12">
        <f t="shared" si="1"/>
        <v>-117.41</v>
      </c>
    </row>
    <row r="21" spans="1:13" ht="12.75">
      <c r="A21">
        <f>IF(L21&gt;0,RANK(M21,M:M),0)</f>
        <v>14</v>
      </c>
      <c r="B21" s="10">
        <v>318</v>
      </c>
      <c r="C21" s="2" t="str">
        <f>+VLOOKUP($B21,Gesamt!$A$5:$D$180,2,FALSE)</f>
        <v>Tenambergen</v>
      </c>
      <c r="D21" s="2" t="str">
        <f>+VLOOKUP($B21,Gesamt!$A$5:$D$180,3,FALSE)</f>
        <v>Anna</v>
      </c>
      <c r="E21" s="1" t="str">
        <f>+VLOOKUP($B21,Gesamt!$A$5:$D$180,4,FALSE)</f>
        <v>Mettingen</v>
      </c>
      <c r="F21" s="14">
        <f>+VLOOKUP($B21,Gesamt!$A$5:$F$180,5,FALSE)</f>
        <v>29.4</v>
      </c>
      <c r="G21" s="14">
        <f>+VLOOKUP($B21,Gesamt!$A$5:$G$180,6,FALSE)</f>
        <v>29.2</v>
      </c>
      <c r="H21" s="14">
        <f>+VLOOKUP($B21,Gesamt!$A$5:$H$180,7,FALSE)</f>
        <v>29.58</v>
      </c>
      <c r="I21" s="14">
        <f>+VLOOKUP($B21,Gesamt!$A$5:$I$180,8,FALSE)</f>
        <v>29.26</v>
      </c>
      <c r="J21" s="14">
        <f>+VLOOKUP($B21,Gesamt!$A$5:$K$180,9,FALSE)</f>
        <v>0</v>
      </c>
      <c r="K21" s="14">
        <f>+VLOOKUP($B21,Gesamt!$A$5:$K$180,10,FALSE)</f>
        <v>0</v>
      </c>
      <c r="L21" s="14">
        <f t="shared" si="0"/>
        <v>117.44</v>
      </c>
      <c r="M21" s="12">
        <f t="shared" si="1"/>
        <v>-117.44</v>
      </c>
    </row>
    <row r="22" spans="1:13" ht="12.75">
      <c r="A22">
        <f>IF(L22&gt;0,RANK(M22,M:M),0)</f>
        <v>15</v>
      </c>
      <c r="B22" s="10">
        <v>315</v>
      </c>
      <c r="C22" s="2" t="str">
        <f>+VLOOKUP($B22,Gesamt!$A$5:$D$180,2,FALSE)</f>
        <v>Hoppe</v>
      </c>
      <c r="D22" s="2" t="str">
        <f>+VLOOKUP($B22,Gesamt!$A$5:$D$180,3,FALSE)</f>
        <v>Christian</v>
      </c>
      <c r="E22" s="1" t="str">
        <f>+VLOOKUP($B22,Gesamt!$A$5:$D$180,4,FALSE)</f>
        <v>Mettingen</v>
      </c>
      <c r="F22" s="14">
        <f>+VLOOKUP($B22,Gesamt!$A$5:$F$180,5,FALSE)</f>
        <v>29.38</v>
      </c>
      <c r="G22" s="14">
        <f>+VLOOKUP($B22,Gesamt!$A$5:$G$180,6,FALSE)</f>
        <v>29.23</v>
      </c>
      <c r="H22" s="14">
        <f>+VLOOKUP($B22,Gesamt!$A$5:$H$180,7,FALSE)</f>
        <v>29.55</v>
      </c>
      <c r="I22" s="14">
        <f>+VLOOKUP($B22,Gesamt!$A$5:$I$180,8,FALSE)</f>
        <v>29.29</v>
      </c>
      <c r="J22" s="14">
        <f>+VLOOKUP($B22,Gesamt!$A$5:$K$180,9,FALSE)</f>
        <v>0</v>
      </c>
      <c r="K22" s="14">
        <f>+VLOOKUP($B22,Gesamt!$A$5:$K$180,10,FALSE)</f>
        <v>0</v>
      </c>
      <c r="L22" s="14">
        <f t="shared" si="0"/>
        <v>117.45</v>
      </c>
      <c r="M22" s="12">
        <f t="shared" si="1"/>
        <v>-117.45</v>
      </c>
    </row>
    <row r="23" spans="1:13" ht="12.75">
      <c r="A23">
        <f>IF(L23&gt;0,RANK(M23,M:M),0)</f>
        <v>16</v>
      </c>
      <c r="B23" s="83">
        <v>340</v>
      </c>
      <c r="C23" s="2" t="str">
        <f>+VLOOKUP($B23,Gesamt!$A$5:$D$302,2,FALSE)</f>
        <v>Hollunder</v>
      </c>
      <c r="D23" s="2" t="str">
        <f>+VLOOKUP($B23,Gesamt!$A$5:$D$180,3,FALSE)</f>
        <v>Katharina</v>
      </c>
      <c r="E23" s="1" t="str">
        <f>+VLOOKUP($B23,Gesamt!$A$5:$D$180,4,FALSE)</f>
        <v>Friedrichsfeld</v>
      </c>
      <c r="F23" s="14">
        <f>+VLOOKUP($B23,Gesamt!$A$5:$F$180,5,FALSE)</f>
        <v>29.05</v>
      </c>
      <c r="G23" s="14">
        <f>+VLOOKUP($B23,Gesamt!$A$5:$G$180,6,FALSE)</f>
        <v>29.54</v>
      </c>
      <c r="H23" s="14">
        <f>+VLOOKUP($B23,Gesamt!$A$5:$H$180,7,FALSE)</f>
        <v>29.27</v>
      </c>
      <c r="I23" s="14">
        <f>+VLOOKUP($B23,Gesamt!$A$5:$I$180,8,FALSE)</f>
        <v>29.62</v>
      </c>
      <c r="J23" s="14">
        <f>+VLOOKUP($B23,Gesamt!$A$5:$K$180,9,FALSE)</f>
        <v>0</v>
      </c>
      <c r="K23" s="14">
        <f>+VLOOKUP($B23,Gesamt!$A$5:$K$180,10,FALSE)</f>
        <v>0</v>
      </c>
      <c r="L23" s="14">
        <f t="shared" si="0"/>
        <v>117.48</v>
      </c>
      <c r="M23" s="12">
        <f t="shared" si="1"/>
        <v>-117.48</v>
      </c>
    </row>
    <row r="24" spans="1:13" ht="12.75">
      <c r="A24">
        <f>IF(L24&gt;0,RANK(M24,M:M),0)</f>
        <v>17</v>
      </c>
      <c r="B24" s="83">
        <v>355</v>
      </c>
      <c r="C24" s="2" t="str">
        <f>+VLOOKUP($B24,Gesamt!$A$5:$D$302,2,FALSE)</f>
        <v>Isaac</v>
      </c>
      <c r="D24" s="2" t="str">
        <f>+VLOOKUP($B24,Gesamt!$A$5:$D$180,3,FALSE)</f>
        <v>Marvin</v>
      </c>
      <c r="E24" s="1" t="str">
        <f>+VLOOKUP($B24,Gesamt!$A$5:$D$180,4,FALSE)</f>
        <v>Simmerath</v>
      </c>
      <c r="F24" s="14">
        <f>+VLOOKUP($B24,Gesamt!$A$5:$F$180,5,FALSE)</f>
        <v>29.29</v>
      </c>
      <c r="G24" s="14">
        <f>+VLOOKUP($B24,Gesamt!$A$5:$G$180,6,FALSE)</f>
        <v>29.34</v>
      </c>
      <c r="H24" s="14">
        <f>+VLOOKUP($B24,Gesamt!$A$5:$H$180,7,FALSE)</f>
        <v>29.54</v>
      </c>
      <c r="I24" s="14">
        <f>+VLOOKUP($B24,Gesamt!$A$5:$I$180,8,FALSE)</f>
        <v>29.33</v>
      </c>
      <c r="J24" s="14">
        <f>+VLOOKUP($B24,Gesamt!$A$5:$K$180,9,FALSE)</f>
        <v>0</v>
      </c>
      <c r="K24" s="14">
        <f>+VLOOKUP($B24,Gesamt!$A$5:$K$180,10,FALSE)</f>
        <v>0</v>
      </c>
      <c r="L24" s="14">
        <f t="shared" si="0"/>
        <v>117.5</v>
      </c>
      <c r="M24" s="12">
        <f t="shared" si="1"/>
        <v>-117.5</v>
      </c>
    </row>
    <row r="25" spans="1:13" ht="12.75">
      <c r="A25">
        <f>IF(L25&gt;0,RANK(M25,M:M),0)</f>
        <v>18</v>
      </c>
      <c r="B25" s="10">
        <v>305</v>
      </c>
      <c r="C25" s="2" t="str">
        <f>+VLOOKUP($B25,Gesamt!$A$5:$D$180,2,FALSE)</f>
        <v>Meßbauer</v>
      </c>
      <c r="D25" s="2" t="str">
        <f>+VLOOKUP($B25,Gesamt!$A$5:$D$180,3,FALSE)</f>
        <v>Mariana</v>
      </c>
      <c r="E25" s="1" t="str">
        <f>+VLOOKUP($B25,Gesamt!$A$5:$D$180,4,FALSE)</f>
        <v>Rheine</v>
      </c>
      <c r="F25" s="14">
        <f>+VLOOKUP($B25,Gesamt!$A$5:$F$180,5,FALSE)</f>
        <v>29.52</v>
      </c>
      <c r="G25" s="14">
        <f>+VLOOKUP($B25,Gesamt!$A$5:$G$180,6,FALSE)</f>
        <v>29.27</v>
      </c>
      <c r="H25" s="14">
        <f>+VLOOKUP($B25,Gesamt!$A$5:$H$180,7,FALSE)</f>
        <v>29.54</v>
      </c>
      <c r="I25" s="14">
        <f>+VLOOKUP($B25,Gesamt!$A$5:$I$180,8,FALSE)</f>
        <v>29.22</v>
      </c>
      <c r="J25" s="14">
        <f>+VLOOKUP($B25,Gesamt!$A$5:$K$180,9,FALSE)</f>
        <v>0</v>
      </c>
      <c r="K25" s="14">
        <f>+VLOOKUP($B25,Gesamt!$A$5:$K$180,10,FALSE)</f>
        <v>0</v>
      </c>
      <c r="L25" s="14">
        <f t="shared" si="0"/>
        <v>117.55</v>
      </c>
      <c r="M25" s="12">
        <f t="shared" si="1"/>
        <v>-117.55</v>
      </c>
    </row>
    <row r="26" spans="1:13" ht="12.75">
      <c r="A26">
        <f>IF(L26&gt;0,RANK(M26,M:M),0)</f>
        <v>19</v>
      </c>
      <c r="B26" s="10">
        <v>319</v>
      </c>
      <c r="C26" s="2" t="str">
        <f>+VLOOKUP($B26,Gesamt!$A$5:$D$180,2,FALSE)</f>
        <v>Lorenz</v>
      </c>
      <c r="D26" s="2" t="str">
        <f>+VLOOKUP($B26,Gesamt!$A$5:$D$180,3,FALSE)</f>
        <v>Linda</v>
      </c>
      <c r="E26" s="1" t="str">
        <f>+VLOOKUP($B26,Gesamt!$A$5:$D$180,4,FALSE)</f>
        <v>Overath</v>
      </c>
      <c r="F26" s="14">
        <f>+VLOOKUP($B26,Gesamt!$A$5:$F$180,5,FALSE)</f>
        <v>29.06</v>
      </c>
      <c r="G26" s="14">
        <f>+VLOOKUP($B26,Gesamt!$A$5:$G$180,6,FALSE)</f>
        <v>29.56</v>
      </c>
      <c r="H26" s="14">
        <f>+VLOOKUP($B26,Gesamt!$A$5:$H$180,7,FALSE)</f>
        <v>29.36</v>
      </c>
      <c r="I26" s="14">
        <f>+VLOOKUP($B26,Gesamt!$A$5:$I$180,8,FALSE)</f>
        <v>29.58</v>
      </c>
      <c r="J26" s="14">
        <f>+VLOOKUP($B26,Gesamt!$A$5:$K$180,9,FALSE)</f>
        <v>0</v>
      </c>
      <c r="K26" s="14">
        <f>+VLOOKUP($B26,Gesamt!$A$5:$K$180,10,FALSE)</f>
        <v>0</v>
      </c>
      <c r="L26" s="14">
        <f t="shared" si="0"/>
        <v>117.56</v>
      </c>
      <c r="M26" s="12">
        <f t="shared" si="1"/>
        <v>-117.56</v>
      </c>
    </row>
    <row r="27" spans="1:13" ht="12.75">
      <c r="A27">
        <f>IF(L27&gt;0,RANK(M27,M:M),0)</f>
        <v>19</v>
      </c>
      <c r="B27" s="10">
        <v>332</v>
      </c>
      <c r="C27" s="2" t="str">
        <f>+VLOOKUP($B27,Gesamt!$A$5:$D$180,2,FALSE)</f>
        <v>van Limbeck</v>
      </c>
      <c r="D27" s="2" t="str">
        <f>+VLOOKUP($B27,Gesamt!$A$5:$D$180,3,FALSE)</f>
        <v>Lena</v>
      </c>
      <c r="E27" s="1" t="str">
        <f>+VLOOKUP($B27,Gesamt!$A$5:$D$180,4,FALSE)</f>
        <v>Friedrichsfeld</v>
      </c>
      <c r="F27" s="14">
        <f>+VLOOKUP($B27,Gesamt!$A$5:$F$180,5,FALSE)</f>
        <v>29.67</v>
      </c>
      <c r="G27" s="14">
        <f>+VLOOKUP($B27,Gesamt!$A$5:$G$180,6,FALSE)</f>
        <v>29.16</v>
      </c>
      <c r="H27" s="14">
        <f>+VLOOKUP($B27,Gesamt!$A$5:$H$180,7,FALSE)</f>
        <v>29.61</v>
      </c>
      <c r="I27" s="14">
        <f>+VLOOKUP($B27,Gesamt!$A$5:$I$180,8,FALSE)</f>
        <v>29.12</v>
      </c>
      <c r="J27" s="14">
        <f>+VLOOKUP($B27,Gesamt!$A$5:$K$180,9,FALSE)</f>
        <v>0</v>
      </c>
      <c r="K27" s="14">
        <f>+VLOOKUP($B27,Gesamt!$A$5:$K$180,10,FALSE)</f>
        <v>0</v>
      </c>
      <c r="L27" s="14">
        <f t="shared" si="0"/>
        <v>117.56</v>
      </c>
      <c r="M27" s="12">
        <f t="shared" si="1"/>
        <v>-117.56</v>
      </c>
    </row>
    <row r="28" spans="1:13" ht="12.75">
      <c r="A28">
        <f>IF(L28&gt;0,RANK(M28,M:M),0)</f>
        <v>19</v>
      </c>
      <c r="B28" s="10">
        <v>335</v>
      </c>
      <c r="C28" s="2" t="str">
        <f>+VLOOKUP($B28,Gesamt!$A$5:$D$180,2,FALSE)</f>
        <v>Overberg</v>
      </c>
      <c r="D28" s="2" t="str">
        <f>+VLOOKUP($B28,Gesamt!$A$5:$D$180,3,FALSE)</f>
        <v>Henning</v>
      </c>
      <c r="E28" s="1" t="str">
        <f>+VLOOKUP($B28,Gesamt!$A$5:$D$180,4,FALSE)</f>
        <v>Rheine</v>
      </c>
      <c r="F28" s="14">
        <f>+VLOOKUP($B28,Gesamt!$A$5:$F$180,5,FALSE)</f>
        <v>29.3</v>
      </c>
      <c r="G28" s="14">
        <f>+VLOOKUP($B28,Gesamt!$A$5:$G$180,6,FALSE)</f>
        <v>29.39</v>
      </c>
      <c r="H28" s="14">
        <f>+VLOOKUP($B28,Gesamt!$A$5:$H$180,7,FALSE)</f>
        <v>29.33</v>
      </c>
      <c r="I28" s="14">
        <f>+VLOOKUP($B28,Gesamt!$A$5:$I$180,8,FALSE)</f>
        <v>29.54</v>
      </c>
      <c r="J28" s="14">
        <f>+VLOOKUP($B28,Gesamt!$A$5:$K$180,9,FALSE)</f>
        <v>0</v>
      </c>
      <c r="K28" s="14">
        <f>+VLOOKUP($B28,Gesamt!$A$5:$K$180,10,FALSE)</f>
        <v>0</v>
      </c>
      <c r="L28" s="14">
        <f t="shared" si="0"/>
        <v>117.56</v>
      </c>
      <c r="M28" s="12">
        <f t="shared" si="1"/>
        <v>-117.56</v>
      </c>
    </row>
    <row r="29" spans="1:13" ht="12.75">
      <c r="A29">
        <f>IF(L29&gt;0,RANK(M29,M:M),0)</f>
        <v>22</v>
      </c>
      <c r="B29" s="10">
        <v>304</v>
      </c>
      <c r="C29" s="2" t="str">
        <f>+VLOOKUP($B29,Gesamt!$A$5:$D$180,2,FALSE)</f>
        <v>Athmer</v>
      </c>
      <c r="D29" s="2" t="str">
        <f>+VLOOKUP($B29,Gesamt!$A$5:$D$180,3,FALSE)</f>
        <v>Wiebke</v>
      </c>
      <c r="E29" s="1" t="str">
        <f>+VLOOKUP($B29,Gesamt!$A$5:$D$180,4,FALSE)</f>
        <v>Rheine</v>
      </c>
      <c r="F29" s="14">
        <f>+VLOOKUP($B29,Gesamt!$A$5:$F$180,5,FALSE)</f>
        <v>29.24</v>
      </c>
      <c r="G29" s="14">
        <f>+VLOOKUP($B29,Gesamt!$A$5:$G$180,6,FALSE)</f>
        <v>29.36</v>
      </c>
      <c r="H29" s="14">
        <f>+VLOOKUP($B29,Gesamt!$A$5:$H$180,7,FALSE)</f>
        <v>29.38</v>
      </c>
      <c r="I29" s="14">
        <f>+VLOOKUP($B29,Gesamt!$A$5:$I$180,8,FALSE)</f>
        <v>29.6</v>
      </c>
      <c r="J29" s="14">
        <f>+VLOOKUP($B29,Gesamt!$A$5:$K$180,9,FALSE)</f>
        <v>0</v>
      </c>
      <c r="K29" s="14">
        <f>+VLOOKUP($B29,Gesamt!$A$5:$K$180,10,FALSE)</f>
        <v>0</v>
      </c>
      <c r="L29" s="14">
        <f t="shared" si="0"/>
        <v>117.58</v>
      </c>
      <c r="M29" s="12">
        <f t="shared" si="1"/>
        <v>-117.58</v>
      </c>
    </row>
    <row r="30" spans="1:13" ht="12.75">
      <c r="A30">
        <f>IF(L30&gt;0,RANK(M30,M:M),0)</f>
        <v>23</v>
      </c>
      <c r="B30" s="10">
        <v>322</v>
      </c>
      <c r="C30" s="2" t="str">
        <f>+VLOOKUP($B30,Gesamt!$A$5:$D$180,2,FALSE)</f>
        <v>Wolters</v>
      </c>
      <c r="D30" s="2" t="str">
        <f>+VLOOKUP($B30,Gesamt!$A$5:$D$180,3,FALSE)</f>
        <v>Marcus</v>
      </c>
      <c r="E30" s="1" t="str">
        <f>+VLOOKUP($B30,Gesamt!$A$5:$D$180,4,FALSE)</f>
        <v>Kerpen</v>
      </c>
      <c r="F30" s="14">
        <f>+VLOOKUP($B30,Gesamt!$A$5:$F$180,5,FALSE)</f>
        <v>29.37</v>
      </c>
      <c r="G30" s="14">
        <f>+VLOOKUP($B30,Gesamt!$A$5:$G$180,6,FALSE)</f>
        <v>29.36</v>
      </c>
      <c r="H30" s="14">
        <f>+VLOOKUP($B30,Gesamt!$A$5:$H$180,7,FALSE)</f>
        <v>29.61</v>
      </c>
      <c r="I30" s="14">
        <f>+VLOOKUP($B30,Gesamt!$A$5:$I$180,8,FALSE)</f>
        <v>29.36</v>
      </c>
      <c r="J30" s="14">
        <f>+VLOOKUP($B30,Gesamt!$A$5:$K$180,9,FALSE)</f>
        <v>0</v>
      </c>
      <c r="K30" s="14">
        <f>+VLOOKUP($B30,Gesamt!$A$5:$K$180,10,FALSE)</f>
        <v>0</v>
      </c>
      <c r="L30" s="14">
        <f t="shared" si="0"/>
        <v>117.7</v>
      </c>
      <c r="M30" s="12">
        <f t="shared" si="1"/>
        <v>-117.7</v>
      </c>
    </row>
    <row r="31" spans="1:13" ht="12.75">
      <c r="A31">
        <f>IF(L31&gt;0,RANK(M31,M:M),0)</f>
        <v>23</v>
      </c>
      <c r="B31" s="10">
        <v>326</v>
      </c>
      <c r="C31" s="2" t="str">
        <f>+VLOOKUP($B31,Gesamt!$A$5:$D$180,2,FALSE)</f>
        <v>Wolters</v>
      </c>
      <c r="D31" s="2" t="str">
        <f>+VLOOKUP($B31,Gesamt!$A$5:$D$180,3,FALSE)</f>
        <v>Philipp</v>
      </c>
      <c r="E31" s="1" t="str">
        <f>+VLOOKUP($B31,Gesamt!$A$5:$D$180,4,FALSE)</f>
        <v>Kerpen</v>
      </c>
      <c r="F31" s="14">
        <f>+VLOOKUP($B31,Gesamt!$A$5:$F$180,5,FALSE)</f>
        <v>29.47</v>
      </c>
      <c r="G31" s="14">
        <f>+VLOOKUP($B31,Gesamt!$A$5:$G$180,6,FALSE)</f>
        <v>29.32</v>
      </c>
      <c r="H31" s="14">
        <f>+VLOOKUP($B31,Gesamt!$A$5:$H$180,7,FALSE)</f>
        <v>29.54</v>
      </c>
      <c r="I31" s="14">
        <f>+VLOOKUP($B31,Gesamt!$A$5:$I$180,8,FALSE)</f>
        <v>29.37</v>
      </c>
      <c r="J31" s="14">
        <f>+VLOOKUP($B31,Gesamt!$A$5:$K$180,9,FALSE)</f>
        <v>0</v>
      </c>
      <c r="K31" s="14">
        <f>+VLOOKUP($B31,Gesamt!$A$5:$K$180,10,FALSE)</f>
        <v>0</v>
      </c>
      <c r="L31" s="14">
        <f t="shared" si="0"/>
        <v>117.7</v>
      </c>
      <c r="M31" s="12">
        <f t="shared" si="1"/>
        <v>-117.7</v>
      </c>
    </row>
    <row r="32" spans="1:13" ht="12.75">
      <c r="A32">
        <f>IF(L32&gt;0,RANK(M32,M:M),0)</f>
        <v>25</v>
      </c>
      <c r="B32" s="10">
        <v>328</v>
      </c>
      <c r="C32" s="2" t="str">
        <f>+VLOOKUP($B32,Gesamt!$A$5:$D$180,2,FALSE)</f>
        <v>Strucken</v>
      </c>
      <c r="D32" s="2" t="str">
        <f>+VLOOKUP($B32,Gesamt!$A$5:$D$180,3,FALSE)</f>
        <v>Thimo</v>
      </c>
      <c r="E32" s="1" t="str">
        <f>+VLOOKUP($B32,Gesamt!$A$5:$D$180,4,FALSE)</f>
        <v>Viersen</v>
      </c>
      <c r="F32" s="14">
        <f>+VLOOKUP($B32,Gesamt!$A$5:$F$180,5,FALSE)</f>
        <v>29.55</v>
      </c>
      <c r="G32" s="14">
        <f>+VLOOKUP($B32,Gesamt!$A$5:$G$180,6,FALSE)</f>
        <v>29.21</v>
      </c>
      <c r="H32" s="14">
        <f>+VLOOKUP($B32,Gesamt!$A$5:$H$180,7,FALSE)</f>
        <v>29.65</v>
      </c>
      <c r="I32" s="14">
        <f>+VLOOKUP($B32,Gesamt!$A$5:$I$180,8,FALSE)</f>
        <v>29.3</v>
      </c>
      <c r="J32" s="14">
        <f>+VLOOKUP($B32,Gesamt!$A$5:$K$180,9,FALSE)</f>
        <v>0</v>
      </c>
      <c r="K32" s="14">
        <f>+VLOOKUP($B32,Gesamt!$A$5:$K$180,10,FALSE)</f>
        <v>0</v>
      </c>
      <c r="L32" s="14">
        <f t="shared" si="0"/>
        <v>117.71</v>
      </c>
      <c r="M32" s="12">
        <f t="shared" si="1"/>
        <v>-117.71</v>
      </c>
    </row>
    <row r="33" spans="1:13" ht="12.75">
      <c r="A33">
        <f>IF(L33&gt;0,RANK(M33,M:M),0)</f>
        <v>25</v>
      </c>
      <c r="B33" s="83">
        <v>363</v>
      </c>
      <c r="C33" s="2" t="str">
        <f>+VLOOKUP($B33,Gesamt!$A$5:$D$302,2,FALSE)</f>
        <v>Göpp</v>
      </c>
      <c r="D33" s="2" t="str">
        <f>+VLOOKUP($B33,Gesamt!$A$5:$D$180,3,FALSE)</f>
        <v>Dominik</v>
      </c>
      <c r="E33" s="1" t="str">
        <f>+VLOOKUP($B33,Gesamt!$A$5:$D$180,4,FALSE)</f>
        <v>Stromberg</v>
      </c>
      <c r="F33" s="14">
        <f>+VLOOKUP($B33,Gesamt!$A$5:$F$180,5,FALSE)</f>
        <v>29.61</v>
      </c>
      <c r="G33" s="14">
        <f>+VLOOKUP($B33,Gesamt!$A$5:$G$180,6,FALSE)</f>
        <v>29.4</v>
      </c>
      <c r="H33" s="14">
        <f>+VLOOKUP($B33,Gesamt!$A$5:$H$180,7,FALSE)</f>
        <v>29.62</v>
      </c>
      <c r="I33" s="14">
        <f>+VLOOKUP($B33,Gesamt!$A$5:$I$180,8,FALSE)</f>
        <v>29.08</v>
      </c>
      <c r="J33" s="14">
        <f>+VLOOKUP($B33,Gesamt!$A$5:$K$180,9,FALSE)</f>
        <v>0</v>
      </c>
      <c r="K33" s="14">
        <f>+VLOOKUP($B33,Gesamt!$A$5:$K$180,10,FALSE)</f>
        <v>0</v>
      </c>
      <c r="L33" s="14">
        <f t="shared" si="0"/>
        <v>117.71</v>
      </c>
      <c r="M33" s="12">
        <f t="shared" si="1"/>
        <v>-117.71</v>
      </c>
    </row>
    <row r="34" spans="1:13" ht="12.75">
      <c r="A34">
        <f>IF(L34&gt;0,RANK(M34,M:M),0)</f>
        <v>27</v>
      </c>
      <c r="B34" s="10">
        <v>325</v>
      </c>
      <c r="C34" s="2" t="str">
        <f>+VLOOKUP($B34,Gesamt!$A$5:$D$180,2,FALSE)</f>
        <v>Brockmann</v>
      </c>
      <c r="D34" s="2" t="str">
        <f>+VLOOKUP($B34,Gesamt!$A$5:$D$180,3,FALSE)</f>
        <v>Nadine</v>
      </c>
      <c r="E34" s="1" t="str">
        <f>+VLOOKUP($B34,Gesamt!$A$5:$D$180,4,FALSE)</f>
        <v>Bergkamen</v>
      </c>
      <c r="F34" s="14">
        <f>+VLOOKUP($B34,Gesamt!$A$5:$F$180,5,FALSE)</f>
        <v>29.16</v>
      </c>
      <c r="G34" s="14">
        <f>+VLOOKUP($B34,Gesamt!$A$5:$G$180,6,FALSE)</f>
        <v>29.65</v>
      </c>
      <c r="H34" s="14">
        <f>+VLOOKUP($B34,Gesamt!$A$5:$H$180,7,FALSE)</f>
        <v>29.32</v>
      </c>
      <c r="I34" s="14">
        <f>+VLOOKUP($B34,Gesamt!$A$5:$I$180,8,FALSE)</f>
        <v>29.59</v>
      </c>
      <c r="J34" s="14">
        <f>+VLOOKUP($B34,Gesamt!$A$5:$K$180,9,FALSE)</f>
        <v>0</v>
      </c>
      <c r="K34" s="14">
        <f>+VLOOKUP($B34,Gesamt!$A$5:$K$180,10,FALSE)</f>
        <v>0</v>
      </c>
      <c r="L34" s="14">
        <f t="shared" si="0"/>
        <v>117.72</v>
      </c>
      <c r="M34" s="12">
        <f t="shared" si="1"/>
        <v>-117.72</v>
      </c>
    </row>
    <row r="35" spans="1:13" ht="12.75">
      <c r="A35">
        <f>IF(L35&gt;0,RANK(M35,M:M),0)</f>
        <v>28</v>
      </c>
      <c r="B35" s="83">
        <v>347</v>
      </c>
      <c r="C35" s="2" t="str">
        <f>+VLOOKUP($B35,Gesamt!$A$5:$D$302,2,FALSE)</f>
        <v>Huppertz</v>
      </c>
      <c r="D35" s="2" t="str">
        <f>+VLOOKUP($B35,Gesamt!$A$5:$D$180,3,FALSE)</f>
        <v>Sven</v>
      </c>
      <c r="E35" s="1" t="str">
        <f>+VLOOKUP($B35,Gesamt!$A$5:$D$180,4,FALSE)</f>
        <v>Simmerath</v>
      </c>
      <c r="F35" s="14">
        <f>+VLOOKUP($B35,Gesamt!$A$5:$F$180,5,FALSE)</f>
        <v>29.28</v>
      </c>
      <c r="G35" s="14">
        <f>+VLOOKUP($B35,Gesamt!$A$5:$G$180,6,FALSE)</f>
        <v>29.49</v>
      </c>
      <c r="H35" s="14">
        <f>+VLOOKUP($B35,Gesamt!$A$5:$H$180,7,FALSE)</f>
        <v>29.22</v>
      </c>
      <c r="I35" s="14">
        <f>+VLOOKUP($B35,Gesamt!$A$5:$I$180,8,FALSE)</f>
        <v>29.76</v>
      </c>
      <c r="J35" s="14">
        <f>+VLOOKUP($B35,Gesamt!$A$5:$K$180,9,FALSE)</f>
        <v>0</v>
      </c>
      <c r="K35" s="14">
        <f>+VLOOKUP($B35,Gesamt!$A$5:$K$180,10,FALSE)</f>
        <v>0</v>
      </c>
      <c r="L35" s="14">
        <f t="shared" si="0"/>
        <v>117.75</v>
      </c>
      <c r="M35" s="12">
        <f t="shared" si="1"/>
        <v>-117.75</v>
      </c>
    </row>
    <row r="36" spans="1:13" ht="12.75">
      <c r="A36">
        <f>IF(L36&gt;0,RANK(M36,M:M),0)</f>
        <v>28</v>
      </c>
      <c r="B36" s="83">
        <v>351</v>
      </c>
      <c r="C36" s="2" t="str">
        <f>+VLOOKUP($B36,Gesamt!$A$5:$D$302,2,FALSE)</f>
        <v>Schnatz</v>
      </c>
      <c r="D36" s="2" t="str">
        <f>+VLOOKUP($B36,Gesamt!$A$5:$D$180,3,FALSE)</f>
        <v>Anna</v>
      </c>
      <c r="E36" s="1" t="str">
        <f>+VLOOKUP($B36,Gesamt!$A$5:$D$180,4,FALSE)</f>
        <v>Rheine</v>
      </c>
      <c r="F36" s="14">
        <f>+VLOOKUP($B36,Gesamt!$A$5:$F$180,5,FALSE)</f>
        <v>29.2</v>
      </c>
      <c r="G36" s="14">
        <f>+VLOOKUP($B36,Gesamt!$A$5:$G$180,6,FALSE)</f>
        <v>29.62</v>
      </c>
      <c r="H36" s="14">
        <f>+VLOOKUP($B36,Gesamt!$A$5:$H$180,7,FALSE)</f>
        <v>29.29</v>
      </c>
      <c r="I36" s="14">
        <f>+VLOOKUP($B36,Gesamt!$A$5:$I$180,8,FALSE)</f>
        <v>29.64</v>
      </c>
      <c r="J36" s="14">
        <f>+VLOOKUP($B36,Gesamt!$A$5:$K$180,9,FALSE)</f>
        <v>0</v>
      </c>
      <c r="K36" s="14">
        <f>+VLOOKUP($B36,Gesamt!$A$5:$K$180,10,FALSE)</f>
        <v>0</v>
      </c>
      <c r="L36" s="14">
        <f t="shared" si="0"/>
        <v>117.75</v>
      </c>
      <c r="M36" s="12">
        <f t="shared" si="1"/>
        <v>-117.75</v>
      </c>
    </row>
    <row r="37" spans="1:13" ht="12.75">
      <c r="A37">
        <f>IF(L37&gt;0,RANK(M37,M:M),0)</f>
        <v>28</v>
      </c>
      <c r="B37" s="83">
        <v>353</v>
      </c>
      <c r="C37" s="2" t="str">
        <f>+VLOOKUP($B37,Gesamt!$A$5:$D$302,2,FALSE)</f>
        <v>Winnen</v>
      </c>
      <c r="D37" s="2" t="str">
        <f>+VLOOKUP($B37,Gesamt!$A$5:$D$180,3,FALSE)</f>
        <v>Franziska</v>
      </c>
      <c r="E37" s="1" t="str">
        <f>+VLOOKUP($B37,Gesamt!$A$5:$D$180,4,FALSE)</f>
        <v>Viersen</v>
      </c>
      <c r="F37" s="14">
        <f>+VLOOKUP($B37,Gesamt!$A$5:$F$180,5,FALSE)</f>
        <v>29.29</v>
      </c>
      <c r="G37" s="14">
        <f>+VLOOKUP($B37,Gesamt!$A$5:$G$180,6,FALSE)</f>
        <v>29.47</v>
      </c>
      <c r="H37" s="14">
        <f>+VLOOKUP($B37,Gesamt!$A$5:$H$180,7,FALSE)</f>
        <v>29.48</v>
      </c>
      <c r="I37" s="14">
        <f>+VLOOKUP($B37,Gesamt!$A$5:$I$180,8,FALSE)</f>
        <v>29.51</v>
      </c>
      <c r="J37" s="14">
        <f>+VLOOKUP($B37,Gesamt!$A$5:$K$180,9,FALSE)</f>
        <v>0</v>
      </c>
      <c r="K37" s="14">
        <f>+VLOOKUP($B37,Gesamt!$A$5:$K$180,10,FALSE)</f>
        <v>0</v>
      </c>
      <c r="L37" s="14">
        <f>(F37*$F$4+G37*$G$4+H37*$H$4+I37*$I$4+J37*$J$4+K37*$J$4)</f>
        <v>117.75</v>
      </c>
      <c r="M37" s="12">
        <f t="shared" si="1"/>
        <v>-117.75</v>
      </c>
    </row>
    <row r="38" spans="1:13" ht="12.75">
      <c r="A38">
        <f>IF(L38&gt;0,RANK(M38,M:M),0)</f>
        <v>31</v>
      </c>
      <c r="B38" s="10">
        <v>306</v>
      </c>
      <c r="C38" s="2" t="str">
        <f>+VLOOKUP($B38,Gesamt!$A$5:$D$180,2,FALSE)</f>
        <v>Reinelt</v>
      </c>
      <c r="D38" s="2" t="str">
        <f>+VLOOKUP($B38,Gesamt!$A$5:$D$180,3,FALSE)</f>
        <v>Benedikt</v>
      </c>
      <c r="E38" s="1" t="str">
        <f>+VLOOKUP($B38,Gesamt!$A$5:$D$180,4,FALSE)</f>
        <v>Rheine</v>
      </c>
      <c r="F38" s="14">
        <f>+VLOOKUP($B38,Gesamt!$A$5:$F$180,5,FALSE)</f>
        <v>29.29</v>
      </c>
      <c r="G38" s="14">
        <f>+VLOOKUP($B38,Gesamt!$A$5:$G$180,6,FALSE)</f>
        <v>29.63</v>
      </c>
      <c r="H38" s="14">
        <f>+VLOOKUP($B38,Gesamt!$A$5:$H$180,7,FALSE)</f>
        <v>29.4</v>
      </c>
      <c r="I38" s="14">
        <f>+VLOOKUP($B38,Gesamt!$A$5:$I$180,8,FALSE)</f>
        <v>29.57</v>
      </c>
      <c r="J38" s="14">
        <f>+VLOOKUP($B38,Gesamt!$A$5:$K$180,9,FALSE)</f>
        <v>0</v>
      </c>
      <c r="K38" s="14">
        <f>+VLOOKUP($B38,Gesamt!$A$5:$K$180,10,FALSE)</f>
        <v>0</v>
      </c>
      <c r="L38" s="14">
        <f t="shared" si="0"/>
        <v>117.89</v>
      </c>
      <c r="M38" s="12">
        <f t="shared" si="1"/>
        <v>-117.89</v>
      </c>
    </row>
    <row r="39" spans="1:13" ht="12.75">
      <c r="A39">
        <f>IF(L39&gt;0,RANK(M39,M:M),0)</f>
        <v>32</v>
      </c>
      <c r="B39" s="10">
        <v>337</v>
      </c>
      <c r="C39" s="2" t="str">
        <f>+VLOOKUP($B39,Gesamt!$A$5:$D$302,2,FALSE)</f>
        <v>Deck</v>
      </c>
      <c r="D39" s="2" t="str">
        <f>+VLOOKUP($B39,Gesamt!$A$5:$D$180,3,FALSE)</f>
        <v>Sebastian</v>
      </c>
      <c r="E39" s="1" t="str">
        <f>+VLOOKUP($B39,Gesamt!$A$5:$D$180,4,FALSE)</f>
        <v>Simmerath</v>
      </c>
      <c r="F39" s="14">
        <f>+VLOOKUP($B39,Gesamt!$A$5:$F$180,5,FALSE)</f>
        <v>29.28</v>
      </c>
      <c r="G39" s="14">
        <f>+VLOOKUP($B39,Gesamt!$A$5:$G$180,6,FALSE)</f>
        <v>29.57</v>
      </c>
      <c r="H39" s="14">
        <f>+VLOOKUP($B39,Gesamt!$A$5:$H$180,7,FALSE)</f>
        <v>29.3</v>
      </c>
      <c r="I39" s="14">
        <f>+VLOOKUP($B39,Gesamt!$A$5:$I$180,8,FALSE)</f>
        <v>29.75</v>
      </c>
      <c r="J39" s="14">
        <f>+VLOOKUP($B39,Gesamt!$A$5:$K$180,9,FALSE)</f>
        <v>0</v>
      </c>
      <c r="K39" s="14">
        <f>+VLOOKUP($B39,Gesamt!$A$5:$K$180,10,FALSE)</f>
        <v>0</v>
      </c>
      <c r="L39" s="14">
        <f t="shared" si="0"/>
        <v>117.9</v>
      </c>
      <c r="M39" s="12">
        <f t="shared" si="1"/>
        <v>-117.9</v>
      </c>
    </row>
    <row r="40" spans="1:13" ht="12.75">
      <c r="A40">
        <f>IF(L40&gt;0,RANK(M40,M:M),0)</f>
        <v>33</v>
      </c>
      <c r="B40" s="83">
        <v>345</v>
      </c>
      <c r="C40" s="2" t="str">
        <f>+VLOOKUP($B40,Gesamt!$A$5:$D$302,2,FALSE)</f>
        <v>Bloch</v>
      </c>
      <c r="D40" s="2" t="str">
        <f>+VLOOKUP($B40,Gesamt!$A$5:$D$180,3,FALSE)</f>
        <v>Christin</v>
      </c>
      <c r="E40" s="1" t="str">
        <f>+VLOOKUP($B40,Gesamt!$A$5:$D$180,4,FALSE)</f>
        <v>Friedrichsfeld</v>
      </c>
      <c r="F40" s="14">
        <f>+VLOOKUP($B40,Gesamt!$A$5:$F$180,5,FALSE)</f>
        <v>29.2</v>
      </c>
      <c r="G40" s="14">
        <f>+VLOOKUP($B40,Gesamt!$A$5:$G$180,6,FALSE)</f>
        <v>29.76</v>
      </c>
      <c r="H40" s="14">
        <f>+VLOOKUP($B40,Gesamt!$A$5:$H$180,7,FALSE)</f>
        <v>29.24</v>
      </c>
      <c r="I40" s="14">
        <f>+VLOOKUP($B40,Gesamt!$A$5:$I$180,8,FALSE)</f>
        <v>29.74</v>
      </c>
      <c r="J40" s="14">
        <f>+VLOOKUP($B40,Gesamt!$A$5:$K$180,9,FALSE)</f>
        <v>0</v>
      </c>
      <c r="K40" s="14">
        <f>+VLOOKUP($B40,Gesamt!$A$5:$K$180,10,FALSE)</f>
        <v>0</v>
      </c>
      <c r="L40" s="14">
        <f t="shared" si="0"/>
        <v>117.94</v>
      </c>
      <c r="M40" s="12">
        <f t="shared" si="1"/>
        <v>-117.94</v>
      </c>
    </row>
    <row r="41" spans="1:13" ht="12.75">
      <c r="A41">
        <f>IF(L41&gt;0,RANK(M41,M:M),0)</f>
        <v>34</v>
      </c>
      <c r="B41" s="83">
        <v>341</v>
      </c>
      <c r="C41" s="2" t="str">
        <f>+VLOOKUP($B41,Gesamt!$A$5:$D$302,2,FALSE)</f>
        <v>Winnen</v>
      </c>
      <c r="D41" s="2" t="str">
        <f>+VLOOKUP($B41,Gesamt!$A$5:$D$180,3,FALSE)</f>
        <v>Jonas</v>
      </c>
      <c r="E41" s="1" t="str">
        <f>+VLOOKUP($B41,Gesamt!$A$5:$D$180,4,FALSE)</f>
        <v>Viersen</v>
      </c>
      <c r="F41" s="14">
        <f>+VLOOKUP($B41,Gesamt!$A$5:$F$180,5,FALSE)</f>
        <v>29.47</v>
      </c>
      <c r="G41" s="14">
        <f>+VLOOKUP($B41,Gesamt!$A$5:$G$180,6,FALSE)</f>
        <v>29.42</v>
      </c>
      <c r="H41" s="14">
        <f>+VLOOKUP($B41,Gesamt!$A$5:$H$180,7,FALSE)</f>
        <v>29.68</v>
      </c>
      <c r="I41" s="14">
        <f>+VLOOKUP($B41,Gesamt!$A$5:$I$180,8,FALSE)</f>
        <v>29.41</v>
      </c>
      <c r="J41" s="14">
        <f>+VLOOKUP($B41,Gesamt!$A$5:$K$180,9,FALSE)</f>
        <v>0</v>
      </c>
      <c r="K41" s="14">
        <f>+VLOOKUP($B41,Gesamt!$A$5:$K$180,10,FALSE)</f>
        <v>0</v>
      </c>
      <c r="L41" s="14">
        <f t="shared" si="0"/>
        <v>117.98</v>
      </c>
      <c r="M41" s="12">
        <f t="shared" si="1"/>
        <v>-117.98</v>
      </c>
    </row>
    <row r="42" spans="1:13" ht="12.75">
      <c r="A42">
        <f>IF(L42&gt;0,RANK(M42,M:M),0)</f>
        <v>35</v>
      </c>
      <c r="B42" s="10">
        <v>339</v>
      </c>
      <c r="C42" s="2" t="str">
        <f>+VLOOKUP($B42,Gesamt!$A$5:$D$302,2,FALSE)</f>
        <v>Hummels</v>
      </c>
      <c r="D42" s="2" t="str">
        <f>+VLOOKUP($B42,Gesamt!$A$5:$D$180,3,FALSE)</f>
        <v>Melissa</v>
      </c>
      <c r="E42" s="1" t="str">
        <f>+VLOOKUP($B42,Gesamt!$A$5:$D$180,4,FALSE)</f>
        <v>Stromberg</v>
      </c>
      <c r="F42" s="14">
        <f>+VLOOKUP($B42,Gesamt!$A$5:$F$180,5,FALSE)</f>
        <v>29.44</v>
      </c>
      <c r="G42" s="14">
        <f>+VLOOKUP($B42,Gesamt!$A$5:$G$180,6,FALSE)</f>
        <v>29.39</v>
      </c>
      <c r="H42" s="14">
        <f>+VLOOKUP($B42,Gesamt!$A$5:$H$180,7,FALSE)</f>
        <v>29.52</v>
      </c>
      <c r="I42" s="14">
        <f>+VLOOKUP($B42,Gesamt!$A$5:$I$180,8,FALSE)</f>
        <v>29.64</v>
      </c>
      <c r="J42" s="14">
        <f>+VLOOKUP($B42,Gesamt!$A$5:$K$180,9,FALSE)</f>
        <v>0</v>
      </c>
      <c r="K42" s="14">
        <f>+VLOOKUP($B42,Gesamt!$A$5:$K$180,10,FALSE)</f>
        <v>0</v>
      </c>
      <c r="L42" s="14">
        <f t="shared" si="0"/>
        <v>117.99</v>
      </c>
      <c r="M42" s="12">
        <f t="shared" si="1"/>
        <v>-117.99</v>
      </c>
    </row>
    <row r="43" spans="1:13" ht="12.75">
      <c r="A43">
        <f>IF(L43&gt;0,RANK(M43,M:M),0)</f>
        <v>36</v>
      </c>
      <c r="B43" s="10">
        <v>334</v>
      </c>
      <c r="C43" s="2" t="str">
        <f>+VLOOKUP($B43,Gesamt!$A$5:$D$180,2,FALSE)</f>
        <v>Sippekamp</v>
      </c>
      <c r="D43" s="2" t="str">
        <f>+VLOOKUP($B43,Gesamt!$A$5:$D$180,3,FALSE)</f>
        <v>Marco</v>
      </c>
      <c r="E43" s="1" t="str">
        <f>+VLOOKUP($B43,Gesamt!$A$5:$D$180,4,FALSE)</f>
        <v>Friedrichsfeld</v>
      </c>
      <c r="F43" s="14">
        <f>+VLOOKUP($B43,Gesamt!$A$5:$F$180,5,FALSE)</f>
        <v>29.46</v>
      </c>
      <c r="G43" s="14">
        <f>+VLOOKUP($B43,Gesamt!$A$5:$G$180,6,FALSE)</f>
        <v>29.26</v>
      </c>
      <c r="H43" s="14">
        <f>+VLOOKUP($B43,Gesamt!$A$5:$H$180,7,FALSE)</f>
        <v>29.8</v>
      </c>
      <c r="I43" s="14">
        <f>+VLOOKUP($B43,Gesamt!$A$5:$I$180,8,FALSE)</f>
        <v>29.48</v>
      </c>
      <c r="J43" s="14">
        <f>+VLOOKUP($B43,Gesamt!$A$5:$K$180,9,FALSE)</f>
        <v>0</v>
      </c>
      <c r="K43" s="14">
        <f>+VLOOKUP($B43,Gesamt!$A$5:$K$180,10,FALSE)</f>
        <v>0</v>
      </c>
      <c r="L43" s="14">
        <f>(F43*$F$4+G43*$G$4+H43*$H$4+I43*$I$4+J43*$J$4+K43*$J$4)</f>
        <v>118</v>
      </c>
      <c r="M43" s="12">
        <f t="shared" si="1"/>
        <v>-118</v>
      </c>
    </row>
    <row r="44" spans="1:13" ht="12.75">
      <c r="A44">
        <f>IF(L44&gt;0,RANK(M44,M:M),0)</f>
        <v>37</v>
      </c>
      <c r="B44" s="83">
        <v>354</v>
      </c>
      <c r="C44" s="2" t="str">
        <f>+VLOOKUP($B44,Gesamt!$A$5:$D$302,2,FALSE)</f>
        <v>Hegner</v>
      </c>
      <c r="D44" s="2" t="str">
        <f>+VLOOKUP($B44,Gesamt!$A$5:$D$180,3,FALSE)</f>
        <v>Mark</v>
      </c>
      <c r="E44" s="1" t="str">
        <f>+VLOOKUP($B44,Gesamt!$A$5:$D$180,4,FALSE)</f>
        <v>Friedrichsfeld</v>
      </c>
      <c r="F44" s="14">
        <f>+VLOOKUP($B44,Gesamt!$A$5:$F$180,5,FALSE)</f>
        <v>29.22</v>
      </c>
      <c r="G44" s="14">
        <f>+VLOOKUP($B44,Gesamt!$A$5:$G$180,6,FALSE)</f>
        <v>29.72</v>
      </c>
      <c r="H44" s="14">
        <f>+VLOOKUP($B44,Gesamt!$A$5:$H$180,7,FALSE)</f>
        <v>29.37</v>
      </c>
      <c r="I44" s="14">
        <f>+VLOOKUP($B44,Gesamt!$A$5:$I$180,8,FALSE)</f>
        <v>29.71</v>
      </c>
      <c r="J44" s="14">
        <f>+VLOOKUP($B44,Gesamt!$A$5:$K$180,9,FALSE)</f>
        <v>0</v>
      </c>
      <c r="K44" s="14">
        <f>+VLOOKUP($B44,Gesamt!$A$5:$K$180,10,FALSE)</f>
        <v>0</v>
      </c>
      <c r="L44" s="14">
        <f>(F44*$F$4+G44*$G$4+H44*$H$4+I44*$I$4+J44*$J$4+K44*$J$4)</f>
        <v>118.02</v>
      </c>
      <c r="M44" s="12">
        <f t="shared" si="1"/>
        <v>-118.02</v>
      </c>
    </row>
    <row r="45" spans="1:13" ht="12.75">
      <c r="A45">
        <f>IF(L45&gt;0,RANK(M45,M:M),0)</f>
        <v>37</v>
      </c>
      <c r="B45" s="83">
        <v>367</v>
      </c>
      <c r="C45" s="2" t="str">
        <f>+VLOOKUP($B45,Gesamt!$A$5:$D$302,2,FALSE)</f>
        <v>Kicza</v>
      </c>
      <c r="D45" s="2" t="str">
        <f>+VLOOKUP($B45,Gesamt!$A$5:$D$180,3,FALSE)</f>
        <v>Tim</v>
      </c>
      <c r="E45" s="1" t="str">
        <f>+VLOOKUP($B45,Gesamt!$A$5:$D$180,4,FALSE)</f>
        <v>Bergkamen</v>
      </c>
      <c r="F45" s="14">
        <f>+VLOOKUP($B45,Gesamt!$A$5:$F$180,5,FALSE)</f>
        <v>29.3</v>
      </c>
      <c r="G45" s="14">
        <f>+VLOOKUP($B45,Gesamt!$A$5:$G$180,6,FALSE)</f>
        <v>29.65</v>
      </c>
      <c r="H45" s="14">
        <f>+VLOOKUP($B45,Gesamt!$A$5:$H$180,7,FALSE)</f>
        <v>29.42</v>
      </c>
      <c r="I45" s="14">
        <f>+VLOOKUP($B45,Gesamt!$A$5:$I$180,8,FALSE)</f>
        <v>29.65</v>
      </c>
      <c r="J45" s="14">
        <f>+VLOOKUP($B45,Gesamt!$A$5:$K$180,9,FALSE)</f>
        <v>0</v>
      </c>
      <c r="K45" s="14">
        <f>+VLOOKUP($B45,Gesamt!$A$5:$K$180,10,FALSE)</f>
        <v>0</v>
      </c>
      <c r="L45" s="14">
        <f t="shared" si="0"/>
        <v>118.02</v>
      </c>
      <c r="M45" s="12">
        <f t="shared" si="1"/>
        <v>-118.02</v>
      </c>
    </row>
    <row r="46" spans="1:13" ht="12.75">
      <c r="A46">
        <f>IF(L46&gt;0,RANK(M46,M:M),0)</f>
        <v>39</v>
      </c>
      <c r="B46" s="10">
        <v>313</v>
      </c>
      <c r="C46" s="2" t="str">
        <f>+VLOOKUP($B46,Gesamt!$A$5:$D$180,2,FALSE)</f>
        <v>Tenambergen</v>
      </c>
      <c r="D46" s="2" t="str">
        <f>+VLOOKUP($B46,Gesamt!$A$5:$D$180,3,FALSE)</f>
        <v>Martin</v>
      </c>
      <c r="E46" s="1" t="str">
        <f>+VLOOKUP($B46,Gesamt!$A$5:$D$180,4,FALSE)</f>
        <v>Mettingen</v>
      </c>
      <c r="F46" s="14">
        <f>+VLOOKUP($B46,Gesamt!$A$5:$F$180,5,FALSE)</f>
        <v>29.27</v>
      </c>
      <c r="G46" s="14">
        <f>+VLOOKUP($B46,Gesamt!$A$5:$G$180,6,FALSE)</f>
        <v>29.8</v>
      </c>
      <c r="H46" s="14">
        <f>+VLOOKUP($B46,Gesamt!$A$5:$H$180,7,FALSE)</f>
        <v>29.48</v>
      </c>
      <c r="I46" s="14">
        <f>+VLOOKUP($B46,Gesamt!$A$5:$I$180,8,FALSE)</f>
        <v>29.57</v>
      </c>
      <c r="J46" s="14">
        <f>+VLOOKUP($B46,Gesamt!$A$5:$K$180,9,FALSE)</f>
        <v>0</v>
      </c>
      <c r="K46" s="14">
        <f>+VLOOKUP($B46,Gesamt!$A$5:$K$180,10,FALSE)</f>
        <v>0</v>
      </c>
      <c r="L46" s="14">
        <f t="shared" si="0"/>
        <v>118.12</v>
      </c>
      <c r="M46" s="12">
        <f t="shared" si="1"/>
        <v>-118.12</v>
      </c>
    </row>
    <row r="47" spans="1:13" ht="12.75">
      <c r="A47">
        <f>IF(L47&gt;0,RANK(M47,M:M),0)</f>
        <v>40</v>
      </c>
      <c r="B47" s="10">
        <v>336</v>
      </c>
      <c r="C47" s="2" t="str">
        <f>+VLOOKUP($B47,Gesamt!$A$5:$D$180,2,FALSE)</f>
        <v>Clausmeier</v>
      </c>
      <c r="D47" s="2" t="str">
        <f>+VLOOKUP($B47,Gesamt!$A$5:$D$180,3,FALSE)</f>
        <v>Kai</v>
      </c>
      <c r="E47" s="1" t="str">
        <f>+VLOOKUP($B47,Gesamt!$A$5:$D$180,4,FALSE)</f>
        <v>Mettingen</v>
      </c>
      <c r="F47" s="14">
        <f>+VLOOKUP($B47,Gesamt!$A$5:$F$180,5,FALSE)</f>
        <v>29.55</v>
      </c>
      <c r="G47" s="14">
        <f>+VLOOKUP($B47,Gesamt!$A$5:$G$180,6,FALSE)</f>
        <v>29.33</v>
      </c>
      <c r="H47" s="14">
        <f>+VLOOKUP($B47,Gesamt!$A$5:$H$180,7,FALSE)</f>
        <v>29.79</v>
      </c>
      <c r="I47" s="14">
        <f>+VLOOKUP($B47,Gesamt!$A$5:$I$180,8,FALSE)</f>
        <v>29.47</v>
      </c>
      <c r="J47" s="14">
        <f>+VLOOKUP($B47,Gesamt!$A$5:$K$180,9,FALSE)</f>
        <v>0</v>
      </c>
      <c r="K47" s="14">
        <f>+VLOOKUP($B47,Gesamt!$A$5:$K$180,10,FALSE)</f>
        <v>0</v>
      </c>
      <c r="L47" s="14">
        <f t="shared" si="0"/>
        <v>118.14</v>
      </c>
      <c r="M47" s="12">
        <f t="shared" si="1"/>
        <v>-118.14</v>
      </c>
    </row>
    <row r="48" spans="1:13" ht="12.75">
      <c r="A48">
        <f>IF(L48&gt;0,RANK(M48,M:M),0)</f>
        <v>41</v>
      </c>
      <c r="B48" s="83">
        <v>362</v>
      </c>
      <c r="C48" s="2" t="str">
        <f>+VLOOKUP($B48,Gesamt!$A$5:$D$302,2,FALSE)</f>
        <v>Fregin</v>
      </c>
      <c r="D48" s="2" t="str">
        <f>+VLOOKUP($B48,Gesamt!$A$5:$D$180,3,FALSE)</f>
        <v>Lara</v>
      </c>
      <c r="E48" s="1" t="str">
        <f>+VLOOKUP($B48,Gesamt!$A$5:$D$180,4,FALSE)</f>
        <v>Friedrichsfeld</v>
      </c>
      <c r="F48" s="14">
        <f>+VLOOKUP($B48,Gesamt!$A$5:$F$180,5,FALSE)</f>
        <v>29.25</v>
      </c>
      <c r="G48" s="14">
        <f>+VLOOKUP($B48,Gesamt!$A$5:$G$180,6,FALSE)</f>
        <v>29.76</v>
      </c>
      <c r="H48" s="14">
        <f>+VLOOKUP($B48,Gesamt!$A$5:$H$180,7,FALSE)</f>
        <v>29.61</v>
      </c>
      <c r="I48" s="14">
        <f>+VLOOKUP($B48,Gesamt!$A$5:$I$180,8,FALSE)</f>
        <v>29.54</v>
      </c>
      <c r="J48" s="14">
        <f>+VLOOKUP($B48,Gesamt!$A$5:$K$180,9,FALSE)</f>
        <v>0</v>
      </c>
      <c r="K48" s="14">
        <f>+VLOOKUP($B48,Gesamt!$A$5:$K$180,10,FALSE)</f>
        <v>0</v>
      </c>
      <c r="L48" s="14">
        <f t="shared" si="0"/>
        <v>118.16</v>
      </c>
      <c r="M48" s="12">
        <f t="shared" si="1"/>
        <v>-118.16</v>
      </c>
    </row>
    <row r="49" spans="1:13" ht="12.75">
      <c r="A49">
        <f>IF(L49&gt;0,RANK(M49,M:M),0)</f>
        <v>42</v>
      </c>
      <c r="B49" s="83">
        <v>375</v>
      </c>
      <c r="C49" s="2" t="str">
        <f>+VLOOKUP($B49,Gesamt!$A$5:$D$302,2,FALSE)</f>
        <v>Zwenger</v>
      </c>
      <c r="D49" s="2" t="str">
        <f>+VLOOKUP($B49,Gesamt!$A$5:$D$180,3,FALSE)</f>
        <v>Chiara</v>
      </c>
      <c r="E49" s="1" t="str">
        <f>+VLOOKUP($B49,Gesamt!$A$5:$D$180,4,FALSE)</f>
        <v>Mettingen</v>
      </c>
      <c r="F49" s="14">
        <f>+VLOOKUP($B49,Gesamt!$A$5:$F$180,5,FALSE)</f>
        <v>29.34</v>
      </c>
      <c r="G49" s="14">
        <f>+VLOOKUP($B49,Gesamt!$A$5:$G$180,6,FALSE)</f>
        <v>29.69</v>
      </c>
      <c r="H49" s="14">
        <f>+VLOOKUP($B49,Gesamt!$A$5:$H$180,7,FALSE)</f>
        <v>29.71</v>
      </c>
      <c r="I49" s="14">
        <f>+VLOOKUP($B49,Gesamt!$A$5:$I$180,8,FALSE)</f>
        <v>29.74</v>
      </c>
      <c r="J49" s="14">
        <f>+VLOOKUP($B49,Gesamt!$A$5:$K$180,9,FALSE)</f>
        <v>0</v>
      </c>
      <c r="K49" s="14">
        <f>+VLOOKUP($B49,Gesamt!$A$5:$K$180,10,FALSE)</f>
        <v>0</v>
      </c>
      <c r="L49" s="14">
        <f t="shared" si="0"/>
        <v>118.48</v>
      </c>
      <c r="M49" s="12">
        <f t="shared" si="1"/>
        <v>-118.48</v>
      </c>
    </row>
    <row r="50" spans="1:13" ht="12.75">
      <c r="A50">
        <f>IF(L50&gt;0,RANK(M50,M:M),0)</f>
        <v>43</v>
      </c>
      <c r="B50" s="83">
        <v>357</v>
      </c>
      <c r="C50" s="2" t="str">
        <f>+VLOOKUP($B50,Gesamt!$A$5:$D$302,2,FALSE)</f>
        <v>Brückerhoff</v>
      </c>
      <c r="D50" s="2" t="str">
        <f>+VLOOKUP($B50,Gesamt!$A$5:$D$180,3,FALSE)</f>
        <v>Finja</v>
      </c>
      <c r="E50" s="1" t="str">
        <f>+VLOOKUP($B50,Gesamt!$A$5:$D$180,4,FALSE)</f>
        <v>Friedrichsfeld</v>
      </c>
      <c r="F50" s="14">
        <f>+VLOOKUP($B50,Gesamt!$A$5:$F$180,5,FALSE)</f>
        <v>29.33</v>
      </c>
      <c r="G50" s="14">
        <f>+VLOOKUP($B50,Gesamt!$A$5:$G$180,6,FALSE)</f>
        <v>29.93</v>
      </c>
      <c r="H50" s="14">
        <f>+VLOOKUP($B50,Gesamt!$A$5:$H$180,7,FALSE)</f>
        <v>29.49</v>
      </c>
      <c r="I50" s="14">
        <f>+VLOOKUP($B50,Gesamt!$A$5:$I$180,8,FALSE)</f>
        <v>29.82</v>
      </c>
      <c r="J50" s="14">
        <f>+VLOOKUP($B50,Gesamt!$A$5:$K$180,9,FALSE)</f>
        <v>0</v>
      </c>
      <c r="K50" s="14">
        <f>+VLOOKUP($B50,Gesamt!$A$5:$K$180,10,FALSE)</f>
        <v>0</v>
      </c>
      <c r="L50" s="14">
        <f>(F50*$F$4+G50*$G$4+H50*$H$4+I50*$I$4+J50*$J$4+K50*$J$4)</f>
        <v>118.57</v>
      </c>
      <c r="M50" s="12">
        <f>IF(L50&gt;0,L50*-1,-1000)</f>
        <v>-118.57</v>
      </c>
    </row>
    <row r="51" spans="1:13" ht="12.75">
      <c r="A51">
        <f>IF(L51&gt;0,RANK(M51,M:M),0)</f>
        <v>44</v>
      </c>
      <c r="B51" s="83">
        <v>352</v>
      </c>
      <c r="C51" s="2" t="str">
        <f>+VLOOKUP($B51,Gesamt!$A$5:$D$302,2,FALSE)</f>
        <v>Kelch</v>
      </c>
      <c r="D51" s="2" t="str">
        <f>+VLOOKUP($B51,Gesamt!$A$5:$D$180,3,FALSE)</f>
        <v>Maria</v>
      </c>
      <c r="E51" s="1" t="str">
        <f>+VLOOKUP($B51,Gesamt!$A$5:$D$180,4,FALSE)</f>
        <v>Bergkamen</v>
      </c>
      <c r="F51" s="14">
        <f>+VLOOKUP($B51,Gesamt!$A$5:$F$180,5,FALSE)</f>
        <v>29.55</v>
      </c>
      <c r="G51" s="14">
        <f>+VLOOKUP($B51,Gesamt!$A$5:$G$180,6,FALSE)</f>
        <v>29.76</v>
      </c>
      <c r="H51" s="14">
        <f>+VLOOKUP($B51,Gesamt!$A$5:$H$180,7,FALSE)</f>
        <v>29.88</v>
      </c>
      <c r="I51" s="14">
        <f>+VLOOKUP($B51,Gesamt!$A$5:$I$180,8,FALSE)</f>
        <v>29.45</v>
      </c>
      <c r="J51" s="14">
        <f>+VLOOKUP($B51,Gesamt!$A$5:$K$180,9,FALSE)</f>
        <v>0</v>
      </c>
      <c r="K51" s="14">
        <f>+VLOOKUP($B51,Gesamt!$A$5:$K$180,10,FALSE)</f>
        <v>0</v>
      </c>
      <c r="L51" s="14">
        <f>(F51*$F$4+G51*$G$4+H51*$H$4+I51*$I$4+J51*$J$4+K51*$J$4)</f>
        <v>118.64</v>
      </c>
      <c r="M51" s="12">
        <f>IF(L51&gt;0,L51*-1,-1000)</f>
        <v>-118.64</v>
      </c>
    </row>
    <row r="52" spans="1:13" ht="12.75">
      <c r="A52">
        <f>IF(L52&gt;0,RANK(M52,M:M),0)</f>
        <v>45</v>
      </c>
      <c r="B52" s="83">
        <v>360</v>
      </c>
      <c r="C52" s="2" t="str">
        <f>+VLOOKUP($B52,Gesamt!$A$5:$D$302,2,FALSE)</f>
        <v>van der Bij</v>
      </c>
      <c r="D52" s="2" t="str">
        <f>+VLOOKUP($B52,Gesamt!$A$5:$D$180,3,FALSE)</f>
        <v>Yvonne</v>
      </c>
      <c r="E52" s="1" t="str">
        <f>+VLOOKUP($B52,Gesamt!$A$5:$D$180,4,FALSE)</f>
        <v>Xanten</v>
      </c>
      <c r="F52" s="14">
        <f>+VLOOKUP($B52,Gesamt!$A$5:$F$180,5,FALSE)</f>
        <v>29.62</v>
      </c>
      <c r="G52" s="14">
        <f>+VLOOKUP($B52,Gesamt!$A$5:$G$180,6,FALSE)</f>
        <v>29.71</v>
      </c>
      <c r="H52" s="14">
        <f>+VLOOKUP($B52,Gesamt!$A$5:$H$180,7,FALSE)</f>
        <v>29.91</v>
      </c>
      <c r="I52" s="14">
        <f>+VLOOKUP($B52,Gesamt!$A$5:$I$180,8,FALSE)</f>
        <v>29.65</v>
      </c>
      <c r="J52" s="14">
        <f>+VLOOKUP($B52,Gesamt!$A$5:$K$180,9,FALSE)</f>
        <v>0</v>
      </c>
      <c r="K52" s="14">
        <f>+VLOOKUP($B52,Gesamt!$A$5:$K$180,10,FALSE)</f>
        <v>0</v>
      </c>
      <c r="L52" s="14">
        <f>(F52*$F$4+G52*$G$4+H52*$H$4+I52*$I$4+J52*$J$4+K52*$J$4)</f>
        <v>118.89</v>
      </c>
      <c r="M52" s="12">
        <f>IF(L52&gt;0,L52*-1,-1000)</f>
        <v>-118.89</v>
      </c>
    </row>
    <row r="53" spans="1:13" ht="12.75">
      <c r="A53">
        <f>IF(L53&gt;0,RANK(M53,M:M),0)</f>
        <v>46</v>
      </c>
      <c r="B53" s="83">
        <v>350</v>
      </c>
      <c r="C53" s="2" t="str">
        <f>+VLOOKUP($B53,Gesamt!$A$5:$D$302,2,FALSE)</f>
        <v>Cetinkaya</v>
      </c>
      <c r="D53" s="2" t="str">
        <f>+VLOOKUP($B53,Gesamt!$A$5:$D$180,3,FALSE)</f>
        <v>Deniz</v>
      </c>
      <c r="E53" s="1" t="str">
        <f>+VLOOKUP($B53,Gesamt!$A$5:$D$180,4,FALSE)</f>
        <v>Friedrichsfeld</v>
      </c>
      <c r="F53" s="14">
        <f>+VLOOKUP($B53,Gesamt!$A$5:$F$180,5,FALSE)</f>
        <v>29.93</v>
      </c>
      <c r="G53" s="14">
        <f>+VLOOKUP($B53,Gesamt!$A$5:$G$180,6,FALSE)</f>
        <v>29.74</v>
      </c>
      <c r="H53" s="14">
        <f>+VLOOKUP($B53,Gesamt!$A$5:$H$180,7,FALSE)</f>
        <v>29.92</v>
      </c>
      <c r="I53" s="14">
        <f>+VLOOKUP($B53,Gesamt!$A$5:$I$180,8,FALSE)</f>
        <v>29.95</v>
      </c>
      <c r="J53" s="14">
        <f>+VLOOKUP($B53,Gesamt!$A$5:$K$180,9,FALSE)</f>
        <v>0</v>
      </c>
      <c r="K53" s="14">
        <f>+VLOOKUP($B53,Gesamt!$A$5:$K$180,10,FALSE)</f>
        <v>0</v>
      </c>
      <c r="L53" s="14">
        <f>(F53*$F$4+G53*$G$4+H53*$H$4+I53*$I$4+J53*$J$4+K53*$J$4)</f>
        <v>119.54</v>
      </c>
      <c r="M53" s="12">
        <f>IF(L53&gt;0,L53*-1,-1000)</f>
        <v>-119.54</v>
      </c>
    </row>
  </sheetData>
  <autoFilter ref="A7:M50"/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3:O24"/>
  <sheetViews>
    <sheetView zoomScale="95" zoomScaleNormal="95" workbookViewId="0" topLeftCell="E1">
      <pane ySplit="7" topLeftCell="BM8" activePane="bottomLeft" state="frozen"/>
      <selection pane="topLeft" activeCell="A1" sqref="A1"/>
      <selection pane="bottomLeft" activeCell="M1" sqref="M1:M16384"/>
    </sheetView>
  </sheetViews>
  <sheetFormatPr defaultColWidth="11.421875" defaultRowHeight="12.75"/>
  <cols>
    <col min="1" max="1" width="5.28125" style="0" customWidth="1"/>
    <col min="2" max="2" width="8.421875" style="1" customWidth="1"/>
    <col min="3" max="3" width="18.8515625" style="0" customWidth="1"/>
    <col min="4" max="4" width="18.140625" style="0" customWidth="1"/>
    <col min="5" max="5" width="27.7109375" style="1" customWidth="1"/>
    <col min="6" max="11" width="11.421875" style="9" customWidth="1"/>
    <col min="12" max="12" width="11.421875" style="7" customWidth="1"/>
    <col min="13" max="13" width="0" style="0" hidden="1" customWidth="1"/>
    <col min="14" max="14" width="12.8515625" style="0" customWidth="1"/>
    <col min="15" max="15" width="13.421875" style="0" customWidth="1"/>
  </cols>
  <sheetData>
    <row r="1" ht="12.75"/>
    <row r="2" ht="12.75"/>
    <row r="3" ht="12.75">
      <c r="A3" t="s">
        <v>4</v>
      </c>
    </row>
    <row r="4" spans="1:11" ht="12.75">
      <c r="A4" t="s">
        <v>10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5:11" ht="12.75">
      <c r="E5" s="1" t="s">
        <v>70</v>
      </c>
      <c r="F5" s="80">
        <f aca="true" t="shared" si="0" ref="F5:K5">MIN(F8:F17)</f>
        <v>29.37</v>
      </c>
      <c r="G5" s="80">
        <f t="shared" si="0"/>
        <v>29.54</v>
      </c>
      <c r="H5" s="80">
        <f t="shared" si="0"/>
        <v>29.42</v>
      </c>
      <c r="I5" s="80">
        <f t="shared" si="0"/>
        <v>29.47</v>
      </c>
      <c r="J5" s="80">
        <f t="shared" si="0"/>
        <v>0</v>
      </c>
      <c r="K5" s="80">
        <f t="shared" si="0"/>
        <v>0</v>
      </c>
    </row>
    <row r="6" ht="12.75"/>
    <row r="7" spans="1:15" ht="12.75">
      <c r="A7" s="3" t="s">
        <v>5</v>
      </c>
      <c r="B7" s="4" t="s">
        <v>0</v>
      </c>
      <c r="C7" s="3" t="s">
        <v>1</v>
      </c>
      <c r="D7" s="3" t="s">
        <v>11</v>
      </c>
      <c r="E7" s="4" t="s">
        <v>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6" t="s">
        <v>3</v>
      </c>
      <c r="N7" s="13"/>
      <c r="O7" s="13"/>
    </row>
    <row r="8" spans="1:15" ht="12.75">
      <c r="A8">
        <f>IF(L8&gt;0,RANK(M8,M:M),0)</f>
        <v>4</v>
      </c>
      <c r="B8" s="1">
        <v>501</v>
      </c>
      <c r="C8" s="2" t="str">
        <f>+VLOOKUP($B8,Gesamt!$A$5:$D$302,2,FALSE)</f>
        <v>Roeben</v>
      </c>
      <c r="D8" s="2" t="str">
        <f>+VLOOKUP($B8,Gesamt!$A$5:$D$302,3,FALSE)</f>
        <v>Marc</v>
      </c>
      <c r="E8" s="1" t="str">
        <f>+VLOOKUP($B8,Gesamt!$A$5:$D$302,4,FALSE)</f>
        <v>Simmerath</v>
      </c>
      <c r="F8" s="14">
        <f>+VLOOKUP($B8,Gesamt!$A$5:$F$302,5,FALSE)</f>
        <v>29.95</v>
      </c>
      <c r="G8" s="14">
        <f>+VLOOKUP($B8,Gesamt!$A$5:$G$302,6,FALSE)</f>
        <v>29.68</v>
      </c>
      <c r="H8" s="14">
        <f>+VLOOKUP($B8,Gesamt!$A$5:$H$302,7,FALSE)</f>
        <v>29.85</v>
      </c>
      <c r="I8" s="14">
        <f>+VLOOKUP($B8,Gesamt!$A$5:$I$302,8,FALSE)</f>
        <v>29.53</v>
      </c>
      <c r="J8" s="14">
        <f>+VLOOKUP($B8,Gesamt!$A$5:$K$302,9,FALSE)</f>
        <v>0</v>
      </c>
      <c r="K8" s="14">
        <f>+VLOOKUP($B8,Gesamt!$A$5:$K$302,10,FALSE)</f>
        <v>0</v>
      </c>
      <c r="L8" s="14">
        <f>SUM(F8*$F$4+G8*$G$4+H8*$H$4+I8*$I$4+J8*$J$4+K8*$K$4)</f>
        <v>119.01</v>
      </c>
      <c r="M8">
        <f aca="true" t="shared" si="1" ref="M8:M16">IF(L8&gt;0,L8*-1,-1000)</f>
        <v>-119.01</v>
      </c>
      <c r="N8" s="12"/>
      <c r="O8" s="12"/>
    </row>
    <row r="9" spans="1:15" ht="12.75">
      <c r="A9">
        <f>IF(L9&gt;0,RANK(M9,M:M),0)</f>
        <v>8</v>
      </c>
      <c r="B9" s="1">
        <v>502</v>
      </c>
      <c r="C9" s="2" t="str">
        <f>+VLOOKUP($B9,Gesamt!$A$5:$D$302,2,FALSE)</f>
        <v>Harrer</v>
      </c>
      <c r="D9" s="2" t="str">
        <f>+VLOOKUP($B9,Gesamt!$A$5:$D$302,3,FALSE)</f>
        <v>Carina</v>
      </c>
      <c r="E9" s="1" t="str">
        <f>+VLOOKUP($B9,Gesamt!$A$5:$D$302,4,FALSE)</f>
        <v>Xanten</v>
      </c>
      <c r="F9" s="14">
        <f>+VLOOKUP($B9,Gesamt!$A$5:$F$302,5,FALSE)</f>
        <v>29.92</v>
      </c>
      <c r="G9" s="14">
        <f>+VLOOKUP($B9,Gesamt!$A$5:$G$302,6,FALSE)</f>
        <v>30.2</v>
      </c>
      <c r="H9" s="14">
        <f>+VLOOKUP($B9,Gesamt!$A$5:$H$302,7,FALSE)</f>
        <v>30.17</v>
      </c>
      <c r="I9" s="14">
        <f>+VLOOKUP($B9,Gesamt!$A$5:$I$302,8,FALSE)</f>
        <v>30.06</v>
      </c>
      <c r="J9" s="14">
        <f>+VLOOKUP($B9,Gesamt!$A$5:$K$302,9,FALSE)</f>
        <v>0</v>
      </c>
      <c r="K9" s="14">
        <f>+VLOOKUP($B9,Gesamt!$A$5:$K$302,10,FALSE)</f>
        <v>0</v>
      </c>
      <c r="L9" s="14">
        <f aca="true" t="shared" si="2" ref="L9:L16">SUM(F9*$F$4+G9*$G$4+H9*$H$4+I9*$I$4+J9*$J$4+K9*$K$4)</f>
        <v>120.35</v>
      </c>
      <c r="M9">
        <f t="shared" si="1"/>
        <v>-120.35</v>
      </c>
      <c r="N9" s="12"/>
      <c r="O9" s="12"/>
    </row>
    <row r="10" spans="1:15" ht="12.75">
      <c r="A10">
        <f>IF(L10&gt;0,RANK(M10,M:M),0)</f>
        <v>3</v>
      </c>
      <c r="B10" s="1">
        <v>503</v>
      </c>
      <c r="C10" s="2" t="str">
        <f>+VLOOKUP($B10,Gesamt!$A$5:$D$302,2,FALSE)</f>
        <v>Schmitz</v>
      </c>
      <c r="D10" s="2" t="str">
        <f>+VLOOKUP($B10,Gesamt!$A$5:$D$302,3,FALSE)</f>
        <v>Robbi</v>
      </c>
      <c r="E10" s="1" t="str">
        <f>+VLOOKUP($B10,Gesamt!$A$5:$D$302,4,FALSE)</f>
        <v>Simmerath</v>
      </c>
      <c r="F10" s="14">
        <f>+VLOOKUP($B10,Gesamt!$A$5:$F$302,5,FALSE)</f>
        <v>29.88</v>
      </c>
      <c r="G10" s="14">
        <f>+VLOOKUP($B10,Gesamt!$A$5:$G$302,6,FALSE)</f>
        <v>29.54</v>
      </c>
      <c r="H10" s="14">
        <f>+VLOOKUP($B10,Gesamt!$A$5:$H$302,7,FALSE)</f>
        <v>30.1</v>
      </c>
      <c r="I10" s="14">
        <f>+VLOOKUP($B10,Gesamt!$A$5:$I$302,8,FALSE)</f>
        <v>29.47</v>
      </c>
      <c r="J10" s="14">
        <f>+VLOOKUP($B10,Gesamt!$A$5:$K$302,9,FALSE)</f>
        <v>0</v>
      </c>
      <c r="K10" s="14">
        <f>+VLOOKUP($B10,Gesamt!$A$5:$K$302,10,FALSE)</f>
        <v>0</v>
      </c>
      <c r="L10" s="14">
        <f t="shared" si="2"/>
        <v>118.99</v>
      </c>
      <c r="M10">
        <f t="shared" si="1"/>
        <v>-118.99</v>
      </c>
      <c r="N10" s="12"/>
      <c r="O10" s="12"/>
    </row>
    <row r="11" spans="1:15" ht="12.75">
      <c r="A11">
        <f>IF(L11&gt;0,RANK(M11,M:M),0)</f>
        <v>5</v>
      </c>
      <c r="B11" s="1">
        <v>506</v>
      </c>
      <c r="C11" s="2" t="str">
        <f>+VLOOKUP($B11,Gesamt!$A$5:$D$302,2,FALSE)</f>
        <v>Krökel</v>
      </c>
      <c r="D11" s="2" t="str">
        <f>+VLOOKUP($B11,Gesamt!$A$5:$D$302,3,FALSE)</f>
        <v>Marius</v>
      </c>
      <c r="E11" s="1" t="str">
        <f>+VLOOKUP($B11,Gesamt!$A$5:$D$302,4,FALSE)</f>
        <v>Simmerath</v>
      </c>
      <c r="F11" s="14">
        <f>+VLOOKUP($B11,Gesamt!$A$5:$F$302,5,FALSE)</f>
        <v>29.82</v>
      </c>
      <c r="G11" s="14">
        <f>+VLOOKUP($B11,Gesamt!$A$5:$G$302,6,FALSE)</f>
        <v>29.84</v>
      </c>
      <c r="H11" s="14">
        <f>+VLOOKUP($B11,Gesamt!$A$5:$H$302,7,FALSE)</f>
        <v>29.91</v>
      </c>
      <c r="I11" s="14">
        <f>+VLOOKUP($B11,Gesamt!$A$5:$I$302,8,FALSE)</f>
        <v>29.89</v>
      </c>
      <c r="J11" s="14">
        <f>+VLOOKUP($B11,Gesamt!$A$5:$K$302,9,FALSE)</f>
        <v>0</v>
      </c>
      <c r="K11" s="14">
        <f>+VLOOKUP($B11,Gesamt!$A$5:$K$302,10,FALSE)</f>
        <v>0</v>
      </c>
      <c r="L11" s="14">
        <f t="shared" si="2"/>
        <v>119.46</v>
      </c>
      <c r="M11">
        <f t="shared" si="1"/>
        <v>-119.46</v>
      </c>
      <c r="N11" s="12"/>
      <c r="O11" s="12"/>
    </row>
    <row r="12" spans="1:15" ht="12.75">
      <c r="A12">
        <f>IF(L12&gt;0,RANK(M12,M:M),0)</f>
        <v>7</v>
      </c>
      <c r="B12" s="1">
        <v>508</v>
      </c>
      <c r="C12" s="2" t="str">
        <f>+VLOOKUP($B12,Gesamt!$A$5:$D$302,2,FALSE)</f>
        <v>Offermann</v>
      </c>
      <c r="D12" s="2" t="str">
        <f>+VLOOKUP($B12,Gesamt!$A$5:$D$302,3,FALSE)</f>
        <v>Holger</v>
      </c>
      <c r="E12" s="1" t="str">
        <f>+VLOOKUP($B12,Gesamt!$A$5:$D$302,4,FALSE)</f>
        <v>Simmerath</v>
      </c>
      <c r="F12" s="14">
        <f>+VLOOKUP($B12,Gesamt!$A$5:$F$302,5,FALSE)</f>
        <v>29.72</v>
      </c>
      <c r="G12" s="14">
        <f>+VLOOKUP($B12,Gesamt!$A$5:$G$302,6,FALSE)</f>
        <v>30.09</v>
      </c>
      <c r="H12" s="14">
        <f>+VLOOKUP($B12,Gesamt!$A$5:$H$302,7,FALSE)</f>
        <v>29.91</v>
      </c>
      <c r="I12" s="14">
        <f>+VLOOKUP($B12,Gesamt!$A$5:$I$302,8,FALSE)</f>
        <v>30.2</v>
      </c>
      <c r="J12" s="14">
        <f>+VLOOKUP($B12,Gesamt!$A$5:$K$302,9,FALSE)</f>
        <v>0</v>
      </c>
      <c r="K12" s="14">
        <f>+VLOOKUP($B12,Gesamt!$A$5:$K$302,10,FALSE)</f>
        <v>0</v>
      </c>
      <c r="L12" s="14">
        <f t="shared" si="2"/>
        <v>119.92</v>
      </c>
      <c r="M12">
        <f t="shared" si="1"/>
        <v>-119.92</v>
      </c>
      <c r="N12" s="12"/>
      <c r="O12" s="12"/>
    </row>
    <row r="13" spans="1:15" ht="12.75">
      <c r="A13">
        <f>IF(L13&gt;0,RANK(M13,M:M),0)</f>
        <v>9</v>
      </c>
      <c r="B13" s="1">
        <v>509</v>
      </c>
      <c r="C13" s="2" t="str">
        <f>+VLOOKUP($B13,Gesamt!$A$5:$D$302,2,FALSE)</f>
        <v>Fregin</v>
      </c>
      <c r="D13" s="2" t="str">
        <f>+VLOOKUP($B13,Gesamt!$A$5:$D$302,3,FALSE)</f>
        <v>Helge</v>
      </c>
      <c r="E13" s="1" t="str">
        <f>+VLOOKUP($B13,Gesamt!$A$5:$D$302,4,FALSE)</f>
        <v>Friedrichsfeld</v>
      </c>
      <c r="F13" s="14">
        <f>+VLOOKUP($B13,Gesamt!$A$5:$F$302,5,FALSE)</f>
        <v>30.19</v>
      </c>
      <c r="G13" s="14">
        <f>+VLOOKUP($B13,Gesamt!$A$5:$G$302,6,FALSE)</f>
        <v>29.88</v>
      </c>
      <c r="H13" s="14">
        <f>+VLOOKUP($B13,Gesamt!$A$5:$H$302,7,FALSE)</f>
        <v>30.59</v>
      </c>
      <c r="I13" s="14">
        <f>+VLOOKUP($B13,Gesamt!$A$5:$I$302,8,FALSE)</f>
        <v>29.77</v>
      </c>
      <c r="J13" s="14">
        <f>+VLOOKUP($B13,Gesamt!$A$5:$K$302,9,FALSE)</f>
        <v>0</v>
      </c>
      <c r="K13" s="14">
        <f>+VLOOKUP($B13,Gesamt!$A$5:$K$302,10,FALSE)</f>
        <v>0</v>
      </c>
      <c r="L13" s="14">
        <f t="shared" si="2"/>
        <v>120.43</v>
      </c>
      <c r="M13">
        <f t="shared" si="1"/>
        <v>-120.43</v>
      </c>
      <c r="N13" s="12"/>
      <c r="O13" s="12"/>
    </row>
    <row r="14" spans="1:15" ht="12.75">
      <c r="A14">
        <f>IF(L14&gt;0,RANK(M14,M:M),0)</f>
        <v>1</v>
      </c>
      <c r="B14" s="1">
        <v>510</v>
      </c>
      <c r="C14" s="2" t="str">
        <f>+VLOOKUP($B14,Gesamt!$A$5:$D$302,2,FALSE)</f>
        <v>Leismann</v>
      </c>
      <c r="D14" s="2" t="str">
        <f>+VLOOKUP($B14,Gesamt!$A$5:$D$302,3,FALSE)</f>
        <v>Pascal</v>
      </c>
      <c r="E14" s="1" t="str">
        <f>+VLOOKUP($B14,Gesamt!$A$5:$D$302,4,FALSE)</f>
        <v>Mettingen</v>
      </c>
      <c r="F14" s="14">
        <f>+VLOOKUP($B14,Gesamt!$A$5:$F$302,5,FALSE)</f>
        <v>29.37</v>
      </c>
      <c r="G14" s="14">
        <f>+VLOOKUP($B14,Gesamt!$A$5:$G$302,6,FALSE)</f>
        <v>29.84</v>
      </c>
      <c r="H14" s="14">
        <f>+VLOOKUP($B14,Gesamt!$A$5:$H$302,7,FALSE)</f>
        <v>29.42</v>
      </c>
      <c r="I14" s="14">
        <f>+VLOOKUP($B14,Gesamt!$A$5:$I$302,8,FALSE)</f>
        <v>29.9</v>
      </c>
      <c r="J14" s="14">
        <f>+VLOOKUP($B14,Gesamt!$A$5:$K$302,9,FALSE)</f>
        <v>0</v>
      </c>
      <c r="K14" s="14">
        <f>+VLOOKUP($B14,Gesamt!$A$5:$K$302,10,FALSE)</f>
        <v>0</v>
      </c>
      <c r="L14" s="14">
        <f t="shared" si="2"/>
        <v>118.53</v>
      </c>
      <c r="M14">
        <f t="shared" si="1"/>
        <v>-118.53</v>
      </c>
      <c r="N14" s="12"/>
      <c r="O14" s="12"/>
    </row>
    <row r="15" spans="1:15" ht="12.75">
      <c r="A15">
        <f>IF(L15&gt;0,RANK(M15,M:M),0)</f>
        <v>2</v>
      </c>
      <c r="B15" s="1">
        <v>511</v>
      </c>
      <c r="C15" s="2" t="str">
        <f>+VLOOKUP($B15,Gesamt!$A$5:$D$302,2,FALSE)</f>
        <v>Schröer</v>
      </c>
      <c r="D15" s="2" t="str">
        <f>+VLOOKUP($B15,Gesamt!$A$5:$D$302,3,FALSE)</f>
        <v>Sabrina</v>
      </c>
      <c r="E15" s="1" t="str">
        <f>+VLOOKUP($B15,Gesamt!$A$5:$D$302,4,FALSE)</f>
        <v>Mettingen</v>
      </c>
      <c r="F15" s="14">
        <f>+VLOOKUP($B15,Gesamt!$A$5:$F$302,5,FALSE)</f>
        <v>29.8</v>
      </c>
      <c r="G15" s="14">
        <f>+VLOOKUP($B15,Gesamt!$A$5:$G$302,6,FALSE)</f>
        <v>29.62</v>
      </c>
      <c r="H15" s="14">
        <f>+VLOOKUP($B15,Gesamt!$A$5:$H$302,7,FALSE)</f>
        <v>29.93</v>
      </c>
      <c r="I15" s="14">
        <f>+VLOOKUP($B15,Gesamt!$A$5:$I$302,8,FALSE)</f>
        <v>29.62</v>
      </c>
      <c r="J15" s="14">
        <f>+VLOOKUP($B15,Gesamt!$A$5:$K$302,9,FALSE)</f>
        <v>0</v>
      </c>
      <c r="K15" s="14">
        <f>+VLOOKUP($B15,Gesamt!$A$5:$K$302,10,FALSE)</f>
        <v>0</v>
      </c>
      <c r="L15" s="14">
        <f t="shared" si="2"/>
        <v>118.97</v>
      </c>
      <c r="M15">
        <f t="shared" si="1"/>
        <v>-118.97</v>
      </c>
      <c r="N15" s="12"/>
      <c r="O15" s="12"/>
    </row>
    <row r="16" spans="1:15" ht="12.75">
      <c r="A16">
        <f>IF(L16&gt;0,RANK(M16,M:M),0)</f>
        <v>6</v>
      </c>
      <c r="B16" s="1">
        <v>513</v>
      </c>
      <c r="C16" s="2" t="str">
        <f>+VLOOKUP($B16,Gesamt!$A$5:$D$302,2,FALSE)</f>
        <v>Winnen</v>
      </c>
      <c r="D16" s="2" t="str">
        <f>+VLOOKUP($B16,Gesamt!$A$5:$D$302,3,FALSE)</f>
        <v>Benedikt</v>
      </c>
      <c r="E16" s="1" t="str">
        <f>+VLOOKUP($B16,Gesamt!$A$5:$D$302,4,FALSE)</f>
        <v>Viersen</v>
      </c>
      <c r="F16" s="14">
        <f>+VLOOKUP($B16,Gesamt!$A$5:$F$302,5,FALSE)</f>
        <v>29.85</v>
      </c>
      <c r="G16" s="14">
        <f>+VLOOKUP($B16,Gesamt!$A$5:$G$302,6,FALSE)</f>
        <v>30.05</v>
      </c>
      <c r="H16" s="14">
        <f>+VLOOKUP($B16,Gesamt!$A$5:$H$302,7,FALSE)</f>
        <v>29.77</v>
      </c>
      <c r="I16" s="14">
        <f>+VLOOKUP($B16,Gesamt!$A$5:$I$302,8,FALSE)</f>
        <v>29.89</v>
      </c>
      <c r="J16" s="14">
        <f>+VLOOKUP($B16,Gesamt!$A$5:$K$302,9,FALSE)</f>
        <v>0</v>
      </c>
      <c r="K16" s="14">
        <f>+VLOOKUP($B16,Gesamt!$A$5:$K$302,10,FALSE)</f>
        <v>0</v>
      </c>
      <c r="L16" s="14">
        <f t="shared" si="2"/>
        <v>119.56</v>
      </c>
      <c r="M16">
        <f t="shared" si="1"/>
        <v>-119.56</v>
      </c>
      <c r="N16" s="12"/>
      <c r="O16" s="12"/>
    </row>
    <row r="17" spans="3:15" ht="12.75">
      <c r="C17" s="2"/>
      <c r="D17" s="2"/>
      <c r="F17" s="14"/>
      <c r="G17" s="14"/>
      <c r="H17" s="14"/>
      <c r="I17" s="14"/>
      <c r="J17" s="14"/>
      <c r="K17" s="14"/>
      <c r="L17" s="14"/>
      <c r="N17" s="12"/>
      <c r="O17" s="12"/>
    </row>
    <row r="18" spans="3:15" ht="12.75">
      <c r="C18" s="2"/>
      <c r="D18" s="2"/>
      <c r="F18" s="14"/>
      <c r="G18" s="14"/>
      <c r="H18" s="14"/>
      <c r="I18" s="14"/>
      <c r="J18" s="14"/>
      <c r="K18" s="14"/>
      <c r="L18" s="14"/>
      <c r="N18" s="12"/>
      <c r="O18" s="12"/>
    </row>
    <row r="19" spans="3:15" ht="12.75">
      <c r="C19" s="2"/>
      <c r="D19" s="2"/>
      <c r="F19" s="14"/>
      <c r="G19" s="14"/>
      <c r="H19" s="14"/>
      <c r="I19" s="14"/>
      <c r="J19" s="14"/>
      <c r="K19" s="14"/>
      <c r="L19" s="14"/>
      <c r="N19" s="12"/>
      <c r="O19" s="12"/>
    </row>
    <row r="20" spans="3:15" ht="12.75">
      <c r="C20" s="2"/>
      <c r="D20" s="2"/>
      <c r="F20" s="14"/>
      <c r="G20" s="14"/>
      <c r="H20" s="14"/>
      <c r="I20" s="14"/>
      <c r="J20" s="14"/>
      <c r="K20" s="14"/>
      <c r="L20" s="14"/>
      <c r="N20" s="12"/>
      <c r="O20" s="12"/>
    </row>
    <row r="21" spans="3:15" ht="12.75">
      <c r="C21" s="2"/>
      <c r="D21" s="2"/>
      <c r="F21" s="14"/>
      <c r="G21" s="14"/>
      <c r="H21" s="14"/>
      <c r="I21" s="14"/>
      <c r="J21" s="14"/>
      <c r="K21" s="14"/>
      <c r="L21" s="14"/>
      <c r="N21" s="12"/>
      <c r="O21" s="12"/>
    </row>
    <row r="22" spans="3:15" ht="12.75">
      <c r="C22" s="2"/>
      <c r="D22" s="2"/>
      <c r="F22" s="14"/>
      <c r="G22" s="14"/>
      <c r="H22" s="14"/>
      <c r="I22" s="14"/>
      <c r="J22" s="14"/>
      <c r="K22" s="14"/>
      <c r="L22" s="14"/>
      <c r="N22" s="12"/>
      <c r="O22" s="12"/>
    </row>
    <row r="23" spans="3:15" ht="12.75">
      <c r="C23" s="2"/>
      <c r="D23" s="2"/>
      <c r="F23" s="14"/>
      <c r="G23" s="14"/>
      <c r="H23" s="14"/>
      <c r="I23" s="14"/>
      <c r="J23" s="14"/>
      <c r="K23" s="14"/>
      <c r="L23" s="14"/>
      <c r="N23" s="12"/>
      <c r="O23" s="12"/>
    </row>
    <row r="24" spans="3:15" ht="12.75">
      <c r="C24" s="2"/>
      <c r="D24" s="2"/>
      <c r="F24" s="14"/>
      <c r="G24" s="14"/>
      <c r="H24" s="14"/>
      <c r="I24" s="14"/>
      <c r="J24" s="14"/>
      <c r="K24" s="14"/>
      <c r="L24" s="14"/>
      <c r="N24" s="12"/>
      <c r="O24" s="12"/>
    </row>
  </sheetData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3:O48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28125" style="1" customWidth="1"/>
    <col min="2" max="2" width="8.00390625" style="1" customWidth="1"/>
    <col min="3" max="4" width="23.00390625" style="0" customWidth="1"/>
    <col min="5" max="5" width="22.7109375" style="1" customWidth="1"/>
    <col min="6" max="11" width="11.421875" style="9" customWidth="1"/>
    <col min="12" max="12" width="11.421875" style="7" customWidth="1"/>
    <col min="13" max="13" width="0" style="0" hidden="1" customWidth="1"/>
    <col min="15" max="15" width="13.421875" style="0" customWidth="1"/>
  </cols>
  <sheetData>
    <row r="1" ht="12.75"/>
    <row r="2" ht="12.75"/>
    <row r="3" ht="12.75">
      <c r="A3" t="s">
        <v>4</v>
      </c>
    </row>
    <row r="4" spans="1:11" ht="12.75">
      <c r="A4" t="s">
        <v>10</v>
      </c>
      <c r="F4" s="15">
        <f>Gesamt!E2</f>
        <v>1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1:11" ht="12.75">
      <c r="A5"/>
      <c r="E5" s="1" t="s">
        <v>70</v>
      </c>
      <c r="F5" s="80">
        <f>MIN(F8:F38)</f>
        <v>29.88</v>
      </c>
      <c r="G5" s="80">
        <f>MIN(G8:G38)</f>
        <v>30.19</v>
      </c>
      <c r="H5" s="80">
        <f>MIN(H8:H38)</f>
        <v>29.93</v>
      </c>
      <c r="I5" s="80">
        <f>MIN(I8:I38)</f>
        <v>30.3</v>
      </c>
      <c r="J5" s="80">
        <f>MIN(J8:J38)</f>
        <v>0</v>
      </c>
      <c r="K5" s="80">
        <f>MIN(K8:K38)</f>
        <v>0</v>
      </c>
    </row>
    <row r="6" ht="12.75"/>
    <row r="7" spans="1:15" ht="12.75">
      <c r="A7" s="4" t="s">
        <v>5</v>
      </c>
      <c r="B7" s="4" t="s">
        <v>0</v>
      </c>
      <c r="C7" s="3" t="s">
        <v>1</v>
      </c>
      <c r="D7" s="3" t="s">
        <v>11</v>
      </c>
      <c r="E7" s="4" t="s">
        <v>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6" t="s">
        <v>3</v>
      </c>
      <c r="N7" s="13"/>
      <c r="O7" s="13"/>
    </row>
    <row r="8" spans="1:15" ht="12.75">
      <c r="A8" s="1">
        <f>IF(L8&gt;0,RANK(M8,M:M),0)</f>
        <v>1</v>
      </c>
      <c r="B8" s="1">
        <v>135</v>
      </c>
      <c r="C8" s="2" t="str">
        <f>+VLOOKUP($B8,Gesamt!$A$5:$D$302,2,FALSE)</f>
        <v>Förster</v>
      </c>
      <c r="D8" s="2" t="str">
        <f>+VLOOKUP($B8,Gesamt!$A$5:$D$302,3,FALSE)</f>
        <v>Hanna</v>
      </c>
      <c r="E8" s="1" t="str">
        <f>+VLOOKUP($B8,Gesamt!$A$5:$D$302,4,FALSE)</f>
        <v>Simmerath</v>
      </c>
      <c r="F8" s="14">
        <f>+VLOOKUP($B8,Gesamt!$A$5:$F$302,5,FALSE)</f>
        <v>29.88</v>
      </c>
      <c r="G8" s="14">
        <f>+VLOOKUP($B8,Gesamt!$A$5:$G$302,6,FALSE)</f>
        <v>30.56</v>
      </c>
      <c r="H8" s="14">
        <f>+VLOOKUP($B8,Gesamt!$A$5:$H$302,7,FALSE)</f>
        <v>30.07</v>
      </c>
      <c r="I8" s="14">
        <f>+VLOOKUP($B8,Gesamt!$A$5:$I$302,8,FALSE)</f>
        <v>30.52</v>
      </c>
      <c r="J8" s="14">
        <f>+VLOOKUP($B8,Gesamt!$A$5:$K$302,9,FALSE)</f>
        <v>0</v>
      </c>
      <c r="K8" s="14">
        <f>+VLOOKUP($B8,Gesamt!$A$5:$K$302,10,FALSE)</f>
        <v>0</v>
      </c>
      <c r="L8" s="14">
        <f aca="true" t="shared" si="0" ref="L8:L36">SUM(F8*$F$4+G8*$G$4+H8*$H$4+I8*$I$4+J8*$J$4+K8*$K$4)</f>
        <v>121.03</v>
      </c>
      <c r="M8">
        <f aca="true" t="shared" si="1" ref="M8:M36">IF(L8&gt;0,L8*-1,-1000)</f>
        <v>-121.03</v>
      </c>
      <c r="N8" s="12"/>
      <c r="O8" s="12"/>
    </row>
    <row r="9" spans="1:15" ht="12.75">
      <c r="A9" s="1">
        <f>IF(L9&gt;0,RANK(M9,M:M),0)</f>
        <v>2</v>
      </c>
      <c r="B9" s="1">
        <v>111</v>
      </c>
      <c r="C9" s="2" t="str">
        <f>+VLOOKUP($B9,Gesamt!$A$5:$D$302,2,FALSE)</f>
        <v>Gößling</v>
      </c>
      <c r="D9" s="2" t="str">
        <f>+VLOOKUP($B9,Gesamt!$A$5:$D$302,3,FALSE)</f>
        <v>Jannik</v>
      </c>
      <c r="E9" s="1" t="str">
        <f>+VLOOKUP($B9,Gesamt!$A$5:$D$302,4,FALSE)</f>
        <v>Mettingen</v>
      </c>
      <c r="F9" s="14">
        <f>+VLOOKUP($B9,Gesamt!$A$5:$F$302,5,FALSE)</f>
        <v>30.37</v>
      </c>
      <c r="G9" s="14">
        <f>+VLOOKUP($B9,Gesamt!$A$5:$G$302,6,FALSE)</f>
        <v>30.19</v>
      </c>
      <c r="H9" s="14">
        <f>+VLOOKUP($B9,Gesamt!$A$5:$H$302,7,FALSE)</f>
        <v>30.26</v>
      </c>
      <c r="I9" s="14">
        <f>+VLOOKUP($B9,Gesamt!$A$5:$I$302,8,FALSE)</f>
        <v>30.33</v>
      </c>
      <c r="J9" s="14">
        <f>+VLOOKUP($B9,Gesamt!$A$5:$K$302,9,FALSE)</f>
        <v>0</v>
      </c>
      <c r="K9" s="14">
        <f>+VLOOKUP($B9,Gesamt!$A$5:$K$302,10,FALSE)</f>
        <v>0</v>
      </c>
      <c r="L9" s="14">
        <f t="shared" si="0"/>
        <v>121.15</v>
      </c>
      <c r="M9">
        <f t="shared" si="1"/>
        <v>-121.15</v>
      </c>
      <c r="N9" s="12"/>
      <c r="O9" s="12"/>
    </row>
    <row r="10" spans="1:15" ht="12.75">
      <c r="A10" s="1">
        <f>IF(L10&gt;0,RANK(M10,M:M),0)</f>
        <v>3</v>
      </c>
      <c r="B10" s="1">
        <v>104</v>
      </c>
      <c r="C10" s="2" t="str">
        <f>+VLOOKUP($B10,Gesamt!$A$5:$D$302,2,FALSE)</f>
        <v>Osterbrink</v>
      </c>
      <c r="D10" s="2" t="str">
        <f>+VLOOKUP($B10,Gesamt!$A$5:$D$302,3,FALSE)</f>
        <v>Pia Anna</v>
      </c>
      <c r="E10" s="1" t="str">
        <f>+VLOOKUP($B10,Gesamt!$A$5:$D$302,4,FALSE)</f>
        <v>Mettingen</v>
      </c>
      <c r="F10" s="14">
        <f>+VLOOKUP($B10,Gesamt!$A$5:$F$302,5,FALSE)</f>
        <v>30.21</v>
      </c>
      <c r="G10" s="14">
        <f>+VLOOKUP($B10,Gesamt!$A$5:$G$302,6,FALSE)</f>
        <v>30.65</v>
      </c>
      <c r="H10" s="14">
        <f>+VLOOKUP($B10,Gesamt!$A$5:$H$302,7,FALSE)</f>
        <v>29.93</v>
      </c>
      <c r="I10" s="14">
        <f>+VLOOKUP($B10,Gesamt!$A$5:$I$302,8,FALSE)</f>
        <v>30.49</v>
      </c>
      <c r="J10" s="14">
        <f>+VLOOKUP($B10,Gesamt!$A$5:$K$302,9,FALSE)</f>
        <v>0</v>
      </c>
      <c r="K10" s="14">
        <f>+VLOOKUP($B10,Gesamt!$A$5:$K$302,10,FALSE)</f>
        <v>0</v>
      </c>
      <c r="L10" s="14">
        <f t="shared" si="0"/>
        <v>121.28</v>
      </c>
      <c r="M10">
        <f t="shared" si="1"/>
        <v>-121.28</v>
      </c>
      <c r="N10" s="12"/>
      <c r="O10" s="12"/>
    </row>
    <row r="11" spans="1:15" ht="12.75">
      <c r="A11" s="1">
        <f>IF(L11&gt;0,RANK(M11,M:M),0)</f>
        <v>4</v>
      </c>
      <c r="B11" s="1">
        <v>109</v>
      </c>
      <c r="C11" s="2" t="str">
        <f>+VLOOKUP($B11,Gesamt!$A$5:$D$302,2,FALSE)</f>
        <v>Förster</v>
      </c>
      <c r="D11" s="2" t="str">
        <f>+VLOOKUP($B11,Gesamt!$A$5:$D$302,3,FALSE)</f>
        <v>Sarah</v>
      </c>
      <c r="E11" s="1" t="str">
        <f>+VLOOKUP($B11,Gesamt!$A$5:$D$302,4,FALSE)</f>
        <v>Kerpen</v>
      </c>
      <c r="F11" s="14">
        <f>+VLOOKUP($B11,Gesamt!$A$5:$F$302,5,FALSE)</f>
        <v>30.05</v>
      </c>
      <c r="G11" s="14">
        <f>+VLOOKUP($B11,Gesamt!$A$5:$G$302,6,FALSE)</f>
        <v>30.52</v>
      </c>
      <c r="H11" s="14">
        <f>+VLOOKUP($B11,Gesamt!$A$5:$H$302,7,FALSE)</f>
        <v>30.02</v>
      </c>
      <c r="I11" s="14">
        <f>+VLOOKUP($B11,Gesamt!$A$5:$I$302,8,FALSE)</f>
        <v>30.86</v>
      </c>
      <c r="J11" s="14">
        <f>+VLOOKUP($B11,Gesamt!$A$5:$K$302,9,FALSE)</f>
        <v>0</v>
      </c>
      <c r="K11" s="14">
        <f>+VLOOKUP($B11,Gesamt!$A$5:$K$302,10,FALSE)</f>
        <v>0</v>
      </c>
      <c r="L11" s="14">
        <f t="shared" si="0"/>
        <v>121.45</v>
      </c>
      <c r="M11">
        <f t="shared" si="1"/>
        <v>-121.45</v>
      </c>
      <c r="N11" s="12"/>
      <c r="O11" s="12"/>
    </row>
    <row r="12" spans="1:15" ht="12.75">
      <c r="A12" s="1">
        <f>IF(L12&gt;0,RANK(M12,M:M),0)</f>
        <v>5</v>
      </c>
      <c r="B12" s="1">
        <v>103</v>
      </c>
      <c r="C12" s="2" t="str">
        <f>+VLOOKUP($B12,Gesamt!$A$5:$D$302,2,FALSE)</f>
        <v>Förster</v>
      </c>
      <c r="D12" s="2" t="str">
        <f>+VLOOKUP($B12,Gesamt!$A$5:$D$302,3,FALSE)</f>
        <v>Jan</v>
      </c>
      <c r="E12" s="1" t="str">
        <f>+VLOOKUP($B12,Gesamt!$A$5:$D$302,4,FALSE)</f>
        <v>Simmerath</v>
      </c>
      <c r="F12" s="14">
        <f>+VLOOKUP($B12,Gesamt!$A$5:$F$302,5,FALSE)</f>
        <v>30.43</v>
      </c>
      <c r="G12" s="14">
        <f>+VLOOKUP($B12,Gesamt!$A$5:$G$302,6,FALSE)</f>
        <v>30.47</v>
      </c>
      <c r="H12" s="14">
        <f>+VLOOKUP($B12,Gesamt!$A$5:$H$302,7,FALSE)</f>
        <v>30.27</v>
      </c>
      <c r="I12" s="14">
        <f>+VLOOKUP($B12,Gesamt!$A$5:$I$302,8,FALSE)</f>
        <v>30.3</v>
      </c>
      <c r="J12" s="14">
        <f>+VLOOKUP($B12,Gesamt!$A$5:$K$302,9,FALSE)</f>
        <v>0</v>
      </c>
      <c r="K12" s="14">
        <f>+VLOOKUP($B12,Gesamt!$A$5:$K$302,10,FALSE)</f>
        <v>0</v>
      </c>
      <c r="L12" s="14">
        <f t="shared" si="0"/>
        <v>121.47</v>
      </c>
      <c r="M12">
        <f t="shared" si="1"/>
        <v>-121.47</v>
      </c>
      <c r="N12" s="12"/>
      <c r="O12" s="12"/>
    </row>
    <row r="13" spans="1:15" ht="12.75">
      <c r="A13" s="1">
        <f>IF(L13&gt;0,RANK(M13,M:M),0)</f>
        <v>5</v>
      </c>
      <c r="B13" s="1">
        <v>115</v>
      </c>
      <c r="C13" s="2" t="str">
        <f>+VLOOKUP($B13,Gesamt!$A$5:$D$302,2,FALSE)</f>
        <v>Westermann</v>
      </c>
      <c r="D13" s="2" t="str">
        <f>+VLOOKUP($B13,Gesamt!$A$5:$D$302,3,FALSE)</f>
        <v>Désirée</v>
      </c>
      <c r="E13" s="1" t="str">
        <f>+VLOOKUP($B13,Gesamt!$A$5:$D$302,4,FALSE)</f>
        <v>Overath</v>
      </c>
      <c r="F13" s="14">
        <f>+VLOOKUP($B13,Gesamt!$A$5:$F$302,5,FALSE)</f>
        <v>30.13</v>
      </c>
      <c r="G13" s="14">
        <f>+VLOOKUP($B13,Gesamt!$A$5:$G$302,6,FALSE)</f>
        <v>30.49</v>
      </c>
      <c r="H13" s="14">
        <f>+VLOOKUP($B13,Gesamt!$A$5:$H$302,7,FALSE)</f>
        <v>30.15</v>
      </c>
      <c r="I13" s="14">
        <f>+VLOOKUP($B13,Gesamt!$A$5:$I$302,8,FALSE)</f>
        <v>30.7</v>
      </c>
      <c r="J13" s="14">
        <f>+VLOOKUP($B13,Gesamt!$A$5:$K$302,9,FALSE)</f>
        <v>0</v>
      </c>
      <c r="K13" s="14">
        <f>+VLOOKUP($B13,Gesamt!$A$5:$K$302,10,FALSE)</f>
        <v>0</v>
      </c>
      <c r="L13" s="14">
        <f t="shared" si="0"/>
        <v>121.47</v>
      </c>
      <c r="M13">
        <f t="shared" si="1"/>
        <v>-121.47</v>
      </c>
      <c r="N13" s="12"/>
      <c r="O13" s="12"/>
    </row>
    <row r="14" spans="1:15" ht="12.75">
      <c r="A14" s="1">
        <f>IF(L14&gt;0,RANK(M14,M:M),0)</f>
        <v>7</v>
      </c>
      <c r="B14" s="1">
        <v>123</v>
      </c>
      <c r="C14" s="2" t="str">
        <f>+VLOOKUP($B14,Gesamt!$A$5:$D$302,2,FALSE)</f>
        <v>Clausmeier</v>
      </c>
      <c r="D14" s="2" t="str">
        <f>+VLOOKUP($B14,Gesamt!$A$5:$D$302,3,FALSE)</f>
        <v>Kim</v>
      </c>
      <c r="E14" s="1" t="str">
        <f>+VLOOKUP($B14,Gesamt!$A$5:$D$302,4,FALSE)</f>
        <v>Mettingen</v>
      </c>
      <c r="F14" s="14">
        <f>+VLOOKUP($B14,Gesamt!$A$5:$F$302,5,FALSE)</f>
        <v>30.14</v>
      </c>
      <c r="G14" s="14">
        <f>+VLOOKUP($B14,Gesamt!$A$5:$G$302,6,FALSE)</f>
        <v>30.59</v>
      </c>
      <c r="H14" s="14">
        <f>+VLOOKUP($B14,Gesamt!$A$5:$H$302,7,FALSE)</f>
        <v>30.44</v>
      </c>
      <c r="I14" s="14">
        <f>+VLOOKUP($B14,Gesamt!$A$5:$I$302,8,FALSE)</f>
        <v>30.31</v>
      </c>
      <c r="J14" s="14">
        <f>+VLOOKUP($B14,Gesamt!$A$5:$K$302,9,FALSE)</f>
        <v>0</v>
      </c>
      <c r="K14" s="14">
        <f>+VLOOKUP($B14,Gesamt!$A$5:$K$302,10,FALSE)</f>
        <v>0</v>
      </c>
      <c r="L14" s="14">
        <f t="shared" si="0"/>
        <v>121.48</v>
      </c>
      <c r="M14">
        <f t="shared" si="1"/>
        <v>-121.48</v>
      </c>
      <c r="N14" s="12"/>
      <c r="O14" s="12"/>
    </row>
    <row r="15" spans="1:15" ht="12.75">
      <c r="A15" s="1">
        <f>IF(L15&gt;0,RANK(M15,M:M),0)</f>
        <v>8</v>
      </c>
      <c r="B15" s="1">
        <v>127</v>
      </c>
      <c r="C15" s="2" t="str">
        <f>+VLOOKUP($B15,Gesamt!$A$5:$D$302,2,FALSE)</f>
        <v>Vogel</v>
      </c>
      <c r="D15" s="2" t="str">
        <f>+VLOOKUP($B15,Gesamt!$A$5:$D$302,3,FALSE)</f>
        <v>Mirko</v>
      </c>
      <c r="E15" s="1" t="str">
        <f>+VLOOKUP($B15,Gesamt!$A$5:$D$302,4,FALSE)</f>
        <v>Mettingen</v>
      </c>
      <c r="F15" s="14">
        <f>+VLOOKUP($B15,Gesamt!$A$5:$F$302,5,FALSE)</f>
        <v>30.23</v>
      </c>
      <c r="G15" s="14">
        <f>+VLOOKUP($B15,Gesamt!$A$5:$G$302,6,FALSE)</f>
        <v>30.35</v>
      </c>
      <c r="H15" s="14">
        <f>+VLOOKUP($B15,Gesamt!$A$5:$H$302,7,FALSE)</f>
        <v>30.54</v>
      </c>
      <c r="I15" s="14">
        <f>+VLOOKUP($B15,Gesamt!$A$5:$I$302,8,FALSE)</f>
        <v>30.54</v>
      </c>
      <c r="J15" s="14">
        <f>+VLOOKUP($B15,Gesamt!$A$5:$K$302,9,FALSE)</f>
        <v>0</v>
      </c>
      <c r="K15" s="14">
        <f>+VLOOKUP($B15,Gesamt!$A$5:$K$302,10,FALSE)</f>
        <v>0</v>
      </c>
      <c r="L15" s="14">
        <f t="shared" si="0"/>
        <v>121.66</v>
      </c>
      <c r="M15">
        <f t="shared" si="1"/>
        <v>-121.66</v>
      </c>
      <c r="N15" s="12"/>
      <c r="O15" s="12"/>
    </row>
    <row r="16" spans="1:15" ht="12.75">
      <c r="A16" s="1">
        <f>IF(L16&gt;0,RANK(M16,M:M),0)</f>
        <v>9</v>
      </c>
      <c r="B16" s="1">
        <v>102</v>
      </c>
      <c r="C16" s="2" t="str">
        <f>+VLOOKUP($B16,Gesamt!$A$5:$D$302,2,FALSE)</f>
        <v>Kuhl</v>
      </c>
      <c r="D16" s="2" t="str">
        <f>+VLOOKUP($B16,Gesamt!$A$5:$D$302,3,FALSE)</f>
        <v>Patricia</v>
      </c>
      <c r="E16" s="1" t="str">
        <f>+VLOOKUP($B16,Gesamt!$A$5:$D$302,4,FALSE)</f>
        <v>Mettingen</v>
      </c>
      <c r="F16" s="14">
        <f>+VLOOKUP($B16,Gesamt!$A$5:$F$302,5,FALSE)</f>
        <v>30.3</v>
      </c>
      <c r="G16" s="14">
        <f>+VLOOKUP($B16,Gesamt!$A$5:$G$302,6,FALSE)</f>
        <v>30.45</v>
      </c>
      <c r="H16" s="14">
        <f>+VLOOKUP($B16,Gesamt!$A$5:$H$302,7,FALSE)</f>
        <v>30.01</v>
      </c>
      <c r="I16" s="14">
        <f>+VLOOKUP($B16,Gesamt!$A$5:$I$302,8,FALSE)</f>
        <v>30.94</v>
      </c>
      <c r="J16" s="14">
        <f>+VLOOKUP($B16,Gesamt!$A$5:$K$302,9,FALSE)</f>
        <v>0</v>
      </c>
      <c r="K16" s="14">
        <f>+VLOOKUP($B16,Gesamt!$A$5:$K$302,10,FALSE)</f>
        <v>0</v>
      </c>
      <c r="L16" s="14">
        <f t="shared" si="0"/>
        <v>121.7</v>
      </c>
      <c r="M16">
        <f t="shared" si="1"/>
        <v>-121.7</v>
      </c>
      <c r="N16" s="12"/>
      <c r="O16" s="12"/>
    </row>
    <row r="17" spans="1:15" ht="12.75">
      <c r="A17" s="1">
        <f>IF(L17&gt;0,RANK(M17,M:M),0)</f>
        <v>10</v>
      </c>
      <c r="B17" s="1">
        <v>139</v>
      </c>
      <c r="C17" s="2" t="str">
        <f>+VLOOKUP($B17,Gesamt!$A$5:$D$302,2,FALSE)</f>
        <v>Jostes</v>
      </c>
      <c r="D17" s="2" t="str">
        <f>+VLOOKUP($B17,Gesamt!$A$5:$D$302,3,FALSE)</f>
        <v>Jolanda</v>
      </c>
      <c r="E17" s="1" t="str">
        <f>+VLOOKUP($B17,Gesamt!$A$5:$D$302,4,FALSE)</f>
        <v>Osnabrück</v>
      </c>
      <c r="F17" s="14">
        <f>+VLOOKUP($B17,Gesamt!$A$5:$F$302,5,FALSE)</f>
        <v>30.72</v>
      </c>
      <c r="G17" s="14">
        <f>+VLOOKUP($B17,Gesamt!$A$5:$G$302,6,FALSE)</f>
        <v>30.21</v>
      </c>
      <c r="H17" s="14">
        <f>+VLOOKUP($B17,Gesamt!$A$5:$H$302,7,FALSE)</f>
        <v>30.51</v>
      </c>
      <c r="I17" s="14">
        <f>+VLOOKUP($B17,Gesamt!$A$5:$I$302,8,FALSE)</f>
        <v>30.47</v>
      </c>
      <c r="J17" s="14">
        <f>+VLOOKUP($B17,Gesamt!$A$5:$K$302,9,FALSE)</f>
        <v>0</v>
      </c>
      <c r="K17" s="14">
        <f>+VLOOKUP($B17,Gesamt!$A$5:$K$302,10,FALSE)</f>
        <v>0</v>
      </c>
      <c r="L17" s="14">
        <f t="shared" si="0"/>
        <v>121.91</v>
      </c>
      <c r="M17">
        <f t="shared" si="1"/>
        <v>-121.91</v>
      </c>
      <c r="N17" s="12"/>
      <c r="O17" s="12"/>
    </row>
    <row r="18" spans="1:15" ht="12.75">
      <c r="A18" s="1">
        <f>IF(L18&gt;0,RANK(M18,M:M),0)</f>
        <v>11</v>
      </c>
      <c r="B18" s="1">
        <v>106</v>
      </c>
      <c r="C18" s="2" t="str">
        <f>+VLOOKUP($B18,Gesamt!$A$5:$D$302,2,FALSE)</f>
        <v>Schnatz</v>
      </c>
      <c r="D18" s="2" t="str">
        <f>+VLOOKUP($B18,Gesamt!$A$5:$D$302,3,FALSE)</f>
        <v>Christoph</v>
      </c>
      <c r="E18" s="1" t="str">
        <f>+VLOOKUP($B18,Gesamt!$A$5:$D$302,4,FALSE)</f>
        <v>Rheine</v>
      </c>
      <c r="F18" s="14">
        <f>+VLOOKUP($B18,Gesamt!$A$5:$F$302,5,FALSE)</f>
        <v>30.6</v>
      </c>
      <c r="G18" s="14">
        <f>+VLOOKUP($B18,Gesamt!$A$5:$G$302,6,FALSE)</f>
        <v>30.4</v>
      </c>
      <c r="H18" s="14">
        <f>+VLOOKUP($B18,Gesamt!$A$5:$H$302,7,FALSE)</f>
        <v>30.43</v>
      </c>
      <c r="I18" s="14">
        <f>+VLOOKUP($B18,Gesamt!$A$5:$I$302,8,FALSE)</f>
        <v>30.71</v>
      </c>
      <c r="J18" s="14">
        <f>+VLOOKUP($B18,Gesamt!$A$5:$K$302,9,FALSE)</f>
        <v>0</v>
      </c>
      <c r="K18" s="14">
        <f>+VLOOKUP($B18,Gesamt!$A$5:$K$302,10,FALSE)</f>
        <v>0</v>
      </c>
      <c r="L18" s="14">
        <f t="shared" si="0"/>
        <v>122.14</v>
      </c>
      <c r="M18">
        <f t="shared" si="1"/>
        <v>-122.14</v>
      </c>
      <c r="N18" s="12"/>
      <c r="O18" s="12"/>
    </row>
    <row r="19" spans="1:15" ht="12.75">
      <c r="A19" s="1">
        <f>IF(L19&gt;0,RANK(M19,M:M),0)</f>
        <v>12</v>
      </c>
      <c r="B19" s="1">
        <v>153</v>
      </c>
      <c r="C19" s="2" t="str">
        <f>+VLOOKUP($B19,Gesamt!$A$5:$D$302,2,FALSE)</f>
        <v>Zwenger</v>
      </c>
      <c r="D19" s="2" t="str">
        <f>+VLOOKUP($B19,Gesamt!$A$5:$D$302,3,FALSE)</f>
        <v>Fabio</v>
      </c>
      <c r="E19" s="1" t="str">
        <f>+VLOOKUP($B19,Gesamt!$A$5:$D$302,4,FALSE)</f>
        <v>Mettingen</v>
      </c>
      <c r="F19" s="14">
        <f>+VLOOKUP($B19,Gesamt!$A$5:$F$302,5,FALSE)</f>
        <v>30.44</v>
      </c>
      <c r="G19" s="14">
        <f>+VLOOKUP($B19,Gesamt!$A$5:$G$302,6,FALSE)</f>
        <v>30.43</v>
      </c>
      <c r="H19" s="14">
        <f>+VLOOKUP($B19,Gesamt!$A$5:$H$302,7,FALSE)</f>
        <v>30.64</v>
      </c>
      <c r="I19" s="14">
        <f>+VLOOKUP($B19,Gesamt!$A$5:$I$302,8,FALSE)</f>
        <v>30.64</v>
      </c>
      <c r="J19" s="14">
        <f>+VLOOKUP($B19,Gesamt!$A$5:$K$302,9,FALSE)</f>
        <v>0</v>
      </c>
      <c r="K19" s="14">
        <f>+VLOOKUP($B19,Gesamt!$A$5:$K$302,10,FALSE)</f>
        <v>0</v>
      </c>
      <c r="L19" s="14">
        <f t="shared" si="0"/>
        <v>122.15</v>
      </c>
      <c r="M19">
        <f t="shared" si="1"/>
        <v>-122.15</v>
      </c>
      <c r="N19" s="12"/>
      <c r="O19" s="12"/>
    </row>
    <row r="20" spans="1:15" ht="12.75">
      <c r="A20" s="1">
        <f>IF(L20&gt;0,RANK(M20,M:M),0)</f>
        <v>13</v>
      </c>
      <c r="B20" s="1">
        <v>122</v>
      </c>
      <c r="C20" s="2" t="str">
        <f>+VLOOKUP($B20,Gesamt!$A$5:$D$302,2,FALSE)</f>
        <v>Isaac</v>
      </c>
      <c r="D20" s="2" t="str">
        <f>+VLOOKUP($B20,Gesamt!$A$5:$D$302,3,FALSE)</f>
        <v>Laura</v>
      </c>
      <c r="E20" s="1" t="str">
        <f>+VLOOKUP($B20,Gesamt!$A$5:$D$302,4,FALSE)</f>
        <v>Simmerath</v>
      </c>
      <c r="F20" s="14">
        <f>+VLOOKUP($B20,Gesamt!$A$5:$F$302,5,FALSE)</f>
        <v>30.16</v>
      </c>
      <c r="G20" s="14">
        <f>+VLOOKUP($B20,Gesamt!$A$5:$G$302,6,FALSE)</f>
        <v>31.18</v>
      </c>
      <c r="H20" s="14">
        <f>+VLOOKUP($B20,Gesamt!$A$5:$H$302,7,FALSE)</f>
        <v>30.26</v>
      </c>
      <c r="I20" s="14">
        <f>+VLOOKUP($B20,Gesamt!$A$5:$I$302,8,FALSE)</f>
        <v>30.66</v>
      </c>
      <c r="J20" s="14">
        <f>+VLOOKUP($B20,Gesamt!$A$5:$K$302,9,FALSE)</f>
        <v>0</v>
      </c>
      <c r="K20" s="14">
        <f>+VLOOKUP($B20,Gesamt!$A$5:$K$302,10,FALSE)</f>
        <v>0</v>
      </c>
      <c r="L20" s="14">
        <f>SUM(F20*$F$4+G20*$G$4+H20*$H$4+I20*$I$4+J20*$J$4+K20*$K$4)</f>
        <v>122.26</v>
      </c>
      <c r="M20">
        <f t="shared" si="1"/>
        <v>-122.26</v>
      </c>
      <c r="N20" s="12"/>
      <c r="O20" s="12"/>
    </row>
    <row r="21" spans="1:15" ht="12.75">
      <c r="A21" s="1">
        <f>IF(L21&gt;0,RANK(M21,M:M),0)</f>
        <v>14</v>
      </c>
      <c r="B21" s="1">
        <v>114</v>
      </c>
      <c r="C21" s="2" t="str">
        <f>+VLOOKUP($B21,Gesamt!$A$5:$D$302,2,FALSE)</f>
        <v>Ricker</v>
      </c>
      <c r="D21" s="2" t="str">
        <f>+VLOOKUP($B21,Gesamt!$A$5:$D$302,3,FALSE)</f>
        <v>Oliver</v>
      </c>
      <c r="E21" s="1" t="str">
        <f>+VLOOKUP($B21,Gesamt!$A$5:$D$302,4,FALSE)</f>
        <v>Havixbeck</v>
      </c>
      <c r="F21" s="14">
        <f>+VLOOKUP($B21,Gesamt!$A$5:$F$302,5,FALSE)</f>
        <v>30.75</v>
      </c>
      <c r="G21" s="14">
        <f>+VLOOKUP($B21,Gesamt!$A$5:$G$302,6,FALSE)</f>
        <v>30.37</v>
      </c>
      <c r="H21" s="14">
        <f>+VLOOKUP($B21,Gesamt!$A$5:$H$302,7,FALSE)</f>
        <v>30.58</v>
      </c>
      <c r="I21" s="14">
        <f>+VLOOKUP($B21,Gesamt!$A$5:$I$302,8,FALSE)</f>
        <v>30.67</v>
      </c>
      <c r="J21" s="14">
        <f>+VLOOKUP($B21,Gesamt!$A$5:$K$302,9,FALSE)</f>
        <v>0</v>
      </c>
      <c r="K21" s="14">
        <f>+VLOOKUP($B21,Gesamt!$A$5:$K$302,10,FALSE)</f>
        <v>0</v>
      </c>
      <c r="L21" s="14">
        <f t="shared" si="0"/>
        <v>122.37</v>
      </c>
      <c r="M21">
        <f t="shared" si="1"/>
        <v>-122.37</v>
      </c>
      <c r="N21" s="12"/>
      <c r="O21" s="12"/>
    </row>
    <row r="22" spans="1:15" ht="12.75">
      <c r="A22" s="1">
        <f>IF(L22&gt;0,RANK(M22,M:M),0)</f>
        <v>15</v>
      </c>
      <c r="B22" s="1">
        <v>101</v>
      </c>
      <c r="C22" s="2" t="str">
        <f>+VLOOKUP($B22,Gesamt!$A$5:$D$302,2,FALSE)</f>
        <v>Leismann</v>
      </c>
      <c r="D22" s="2" t="str">
        <f>+VLOOKUP($B22,Gesamt!$A$5:$D$302,3,FALSE)</f>
        <v>Dominik</v>
      </c>
      <c r="E22" s="1" t="str">
        <f>+VLOOKUP($B22,Gesamt!$A$5:$D$302,4,FALSE)</f>
        <v>Mettingen</v>
      </c>
      <c r="F22" s="14">
        <f>+VLOOKUP($B22,Gesamt!$A$5:$F$302,5,FALSE)</f>
        <v>30.71</v>
      </c>
      <c r="G22" s="14">
        <f>+VLOOKUP($B22,Gesamt!$A$5:$G$302,6,FALSE)</f>
        <v>30.46</v>
      </c>
      <c r="H22" s="14">
        <f>+VLOOKUP($B22,Gesamt!$A$5:$H$302,7,FALSE)</f>
        <v>30.51</v>
      </c>
      <c r="I22" s="14">
        <f>+VLOOKUP($B22,Gesamt!$A$5:$I$302,8,FALSE)</f>
        <v>30.86</v>
      </c>
      <c r="J22" s="14">
        <f>+VLOOKUP($B22,Gesamt!$A$5:$K$302,9,FALSE)</f>
        <v>0</v>
      </c>
      <c r="K22" s="14">
        <f>+VLOOKUP($B22,Gesamt!$A$5:$K$302,10,FALSE)</f>
        <v>0</v>
      </c>
      <c r="L22" s="14">
        <f t="shared" si="0"/>
        <v>122.54</v>
      </c>
      <c r="M22">
        <f t="shared" si="1"/>
        <v>-122.54</v>
      </c>
      <c r="N22" s="12"/>
      <c r="O22" s="12"/>
    </row>
    <row r="23" spans="1:15" ht="12.75">
      <c r="A23" s="1">
        <f>IF(L23&gt;0,RANK(M23,M:M),0)</f>
        <v>16</v>
      </c>
      <c r="B23" s="1">
        <v>121</v>
      </c>
      <c r="C23" s="2" t="str">
        <f>+VLOOKUP($B23,Gesamt!$A$5:$D$302,2,FALSE)</f>
        <v>Krechter</v>
      </c>
      <c r="D23" s="2" t="str">
        <f>+VLOOKUP($B23,Gesamt!$A$5:$D$302,3,FALSE)</f>
        <v>Henning</v>
      </c>
      <c r="E23" s="1" t="str">
        <f>+VLOOKUP($B23,Gesamt!$A$5:$D$302,4,FALSE)</f>
        <v>Friedrichsfeld</v>
      </c>
      <c r="F23" s="14">
        <f>+VLOOKUP($B23,Gesamt!$A$5:$F$302,5,FALSE)</f>
        <v>30.58</v>
      </c>
      <c r="G23" s="14">
        <f>+VLOOKUP($B23,Gesamt!$A$5:$G$302,6,FALSE)</f>
        <v>31.17</v>
      </c>
      <c r="H23" s="14">
        <f>+VLOOKUP($B23,Gesamt!$A$5:$H$302,7,FALSE)</f>
        <v>30.41</v>
      </c>
      <c r="I23" s="14">
        <f>+VLOOKUP($B23,Gesamt!$A$5:$I$302,8,FALSE)</f>
        <v>30.49</v>
      </c>
      <c r="J23" s="14">
        <f>+VLOOKUP($B23,Gesamt!$A$5:$K$302,9,FALSE)</f>
        <v>0</v>
      </c>
      <c r="K23" s="14">
        <f>+VLOOKUP($B23,Gesamt!$A$5:$K$302,10,FALSE)</f>
        <v>0</v>
      </c>
      <c r="L23" s="14">
        <f t="shared" si="0"/>
        <v>122.65</v>
      </c>
      <c r="M23">
        <f t="shared" si="1"/>
        <v>-122.65</v>
      </c>
      <c r="N23" s="12"/>
      <c r="O23" s="12"/>
    </row>
    <row r="24" spans="1:15" ht="12.75">
      <c r="A24" s="1">
        <f>IF(L24&gt;0,RANK(M24,M:M),0)</f>
        <v>17</v>
      </c>
      <c r="B24" s="1">
        <v>129</v>
      </c>
      <c r="C24" s="2" t="str">
        <f>+VLOOKUP($B24,Gesamt!$A$5:$D$302,2,FALSE)</f>
        <v>Näther</v>
      </c>
      <c r="D24" s="2" t="str">
        <f>+VLOOKUP($B24,Gesamt!$A$5:$D$302,3,FALSE)</f>
        <v>Jacqueline</v>
      </c>
      <c r="E24" s="1" t="str">
        <f>+VLOOKUP($B24,Gesamt!$A$5:$D$302,4,FALSE)</f>
        <v>Xanten</v>
      </c>
      <c r="F24" s="14">
        <f>+VLOOKUP($B24,Gesamt!$A$5:$F$302,5,FALSE)</f>
        <v>30.26</v>
      </c>
      <c r="G24" s="14">
        <f>+VLOOKUP($B24,Gesamt!$A$5:$G$302,6,FALSE)</f>
        <v>31.32</v>
      </c>
      <c r="H24" s="14">
        <f>+VLOOKUP($B24,Gesamt!$A$5:$H$302,7,FALSE)</f>
        <v>30.38</v>
      </c>
      <c r="I24" s="14">
        <f>+VLOOKUP($B24,Gesamt!$A$5:$I$302,8,FALSE)</f>
        <v>30.75</v>
      </c>
      <c r="J24" s="14">
        <f>+VLOOKUP($B24,Gesamt!$A$5:$K$302,9,FALSE)</f>
        <v>0</v>
      </c>
      <c r="K24" s="14">
        <f>+VLOOKUP($B24,Gesamt!$A$5:$K$302,10,FALSE)</f>
        <v>0</v>
      </c>
      <c r="L24" s="14">
        <f t="shared" si="0"/>
        <v>122.71</v>
      </c>
      <c r="M24">
        <f t="shared" si="1"/>
        <v>-122.71</v>
      </c>
      <c r="N24" s="12"/>
      <c r="O24" s="12"/>
    </row>
    <row r="25" spans="1:15" ht="12.75">
      <c r="A25" s="1">
        <f>IF(L25&gt;0,RANK(M25,M:M),0)</f>
        <v>18</v>
      </c>
      <c r="B25" s="1">
        <v>140</v>
      </c>
      <c r="C25" s="2" t="str">
        <f>+VLOOKUP($B25,Gesamt!$A$5:$D$302,2,FALSE)</f>
        <v>van Loo</v>
      </c>
      <c r="D25" s="2" t="str">
        <f>+VLOOKUP($B25,Gesamt!$A$5:$D$302,3,FALSE)</f>
        <v>Julian</v>
      </c>
      <c r="E25" s="1" t="str">
        <f>+VLOOKUP($B25,Gesamt!$A$5:$D$302,4,FALSE)</f>
        <v>Kerpen</v>
      </c>
      <c r="F25" s="14">
        <f>+VLOOKUP($B25,Gesamt!$A$5:$F$302,5,FALSE)</f>
        <v>30.45</v>
      </c>
      <c r="G25" s="14">
        <f>+VLOOKUP($B25,Gesamt!$A$5:$G$302,6,FALSE)</f>
        <v>30.84</v>
      </c>
      <c r="H25" s="14">
        <f>+VLOOKUP($B25,Gesamt!$A$5:$H$302,7,FALSE)</f>
        <v>30.58</v>
      </c>
      <c r="I25" s="14">
        <f>+VLOOKUP($B25,Gesamt!$A$5:$I$302,8,FALSE)</f>
        <v>30.97</v>
      </c>
      <c r="J25" s="14">
        <f>+VLOOKUP($B25,Gesamt!$A$5:$K$302,9,FALSE)</f>
        <v>0</v>
      </c>
      <c r="K25" s="14">
        <f>+VLOOKUP($B25,Gesamt!$A$5:$K$302,10,FALSE)</f>
        <v>0</v>
      </c>
      <c r="L25" s="14">
        <f t="shared" si="0"/>
        <v>122.84</v>
      </c>
      <c r="M25">
        <f t="shared" si="1"/>
        <v>-122.84</v>
      </c>
      <c r="N25" s="12"/>
      <c r="O25" s="12"/>
    </row>
    <row r="26" spans="1:15" ht="12.75">
      <c r="A26" s="1">
        <f>IF(L26&gt;0,RANK(M26,M:M),0)</f>
        <v>19</v>
      </c>
      <c r="B26" s="1">
        <v>156</v>
      </c>
      <c r="C26" s="2" t="str">
        <f>+VLOOKUP($B26,Gesamt!$A$5:$D$302,2,FALSE)</f>
        <v>Kues</v>
      </c>
      <c r="D26" s="2" t="str">
        <f>+VLOOKUP($B26,Gesamt!$A$5:$D$302,3,FALSE)</f>
        <v>Jonas</v>
      </c>
      <c r="E26" s="1" t="str">
        <f>+VLOOKUP($B26,Gesamt!$A$5:$D$302,4,FALSE)</f>
        <v>Bad Bentheim</v>
      </c>
      <c r="F26" s="14">
        <f>+VLOOKUP($B26,Gesamt!$A$5:$F$302,5,FALSE)</f>
        <v>30.44</v>
      </c>
      <c r="G26" s="14">
        <f>+VLOOKUP($B26,Gesamt!$A$5:$G$302,6,FALSE)</f>
        <v>31.07</v>
      </c>
      <c r="H26" s="14">
        <f>+VLOOKUP($B26,Gesamt!$A$5:$H$302,7,FALSE)</f>
        <v>30.69</v>
      </c>
      <c r="I26" s="14">
        <f>+VLOOKUP($B26,Gesamt!$A$5:$I$302,8,FALSE)</f>
        <v>30.98</v>
      </c>
      <c r="J26" s="14">
        <f>+VLOOKUP($B26,Gesamt!$A$5:$K$302,9,FALSE)</f>
        <v>0</v>
      </c>
      <c r="K26" s="14">
        <f>+VLOOKUP($B26,Gesamt!$A$5:$K$302,10,FALSE)</f>
        <v>0</v>
      </c>
      <c r="L26" s="14">
        <f t="shared" si="0"/>
        <v>123.18</v>
      </c>
      <c r="M26">
        <f t="shared" si="1"/>
        <v>-123.18</v>
      </c>
      <c r="N26" s="12"/>
      <c r="O26" s="12"/>
    </row>
    <row r="27" spans="1:15" ht="12.75">
      <c r="A27" s="1">
        <f>IF(L27&gt;0,RANK(M27,M:M),0)</f>
        <v>20</v>
      </c>
      <c r="B27" s="1">
        <v>162</v>
      </c>
      <c r="C27" s="2" t="str">
        <f>+VLOOKUP($B27,Gesamt!$A$5:$D$302,2,FALSE)</f>
        <v>Dohn</v>
      </c>
      <c r="D27" s="2" t="str">
        <f>+VLOOKUP($B27,Gesamt!$A$5:$D$302,3,FALSE)</f>
        <v>Florian</v>
      </c>
      <c r="E27" s="1" t="str">
        <f>+VLOOKUP($B27,Gesamt!$A$5:$D$302,4,FALSE)</f>
        <v>Havixbeck</v>
      </c>
      <c r="F27" s="14">
        <f>+VLOOKUP($B27,Gesamt!$A$5:$F$302,5,FALSE)</f>
        <v>30.94</v>
      </c>
      <c r="G27" s="14">
        <f>+VLOOKUP($B27,Gesamt!$A$5:$G$302,6,FALSE)</f>
        <v>30.74</v>
      </c>
      <c r="H27" s="14">
        <f>+VLOOKUP($B27,Gesamt!$A$5:$H$302,7,FALSE)</f>
        <v>30.56</v>
      </c>
      <c r="I27" s="14">
        <f>+VLOOKUP($B27,Gesamt!$A$5:$I$302,8,FALSE)</f>
        <v>31.09</v>
      </c>
      <c r="J27" s="14">
        <f>+VLOOKUP($B27,Gesamt!$A$5:$K$302,9,FALSE)</f>
        <v>0</v>
      </c>
      <c r="K27" s="14">
        <f>+VLOOKUP($B27,Gesamt!$A$5:$K$302,10,FALSE)</f>
        <v>0</v>
      </c>
      <c r="L27" s="14">
        <f t="shared" si="0"/>
        <v>123.33</v>
      </c>
      <c r="M27">
        <f t="shared" si="1"/>
        <v>-123.33</v>
      </c>
      <c r="N27" s="12"/>
      <c r="O27" s="12"/>
    </row>
    <row r="28" spans="1:15" ht="12.75">
      <c r="A28" s="1">
        <f>IF(L28&gt;0,RANK(M28,M:M),0)</f>
        <v>21</v>
      </c>
      <c r="B28" s="1">
        <v>151</v>
      </c>
      <c r="C28" s="2" t="str">
        <f>+VLOOKUP($B28,Gesamt!$A$5:$D$302,2,FALSE)</f>
        <v>Aumann</v>
      </c>
      <c r="D28" s="2" t="str">
        <f>+VLOOKUP($B28,Gesamt!$A$5:$D$302,3,FALSE)</f>
        <v>Lennart</v>
      </c>
      <c r="E28" s="1" t="str">
        <f>+VLOOKUP($B28,Gesamt!$A$5:$D$302,4,FALSE)</f>
        <v>Osnabrück</v>
      </c>
      <c r="F28" s="14">
        <f>+VLOOKUP($B28,Gesamt!$A$5:$F$302,5,FALSE)</f>
        <v>30.48</v>
      </c>
      <c r="G28" s="14">
        <f>+VLOOKUP($B28,Gesamt!$A$5:$G$302,6,FALSE)</f>
        <v>30.87</v>
      </c>
      <c r="H28" s="14">
        <f>+VLOOKUP($B28,Gesamt!$A$5:$H$302,7,FALSE)</f>
        <v>30.48</v>
      </c>
      <c r="I28" s="14">
        <f>+VLOOKUP($B28,Gesamt!$A$5:$I$302,8,FALSE)</f>
        <v>31.57</v>
      </c>
      <c r="J28" s="14">
        <f>+VLOOKUP($B28,Gesamt!$A$5:$K$302,9,FALSE)</f>
        <v>0</v>
      </c>
      <c r="K28" s="14">
        <f>+VLOOKUP($B28,Gesamt!$A$5:$K$302,10,FALSE)</f>
        <v>0</v>
      </c>
      <c r="L28" s="14">
        <f t="shared" si="0"/>
        <v>123.4</v>
      </c>
      <c r="M28">
        <f t="shared" si="1"/>
        <v>-123.4</v>
      </c>
      <c r="N28" s="12"/>
      <c r="O28" s="12"/>
    </row>
    <row r="29" spans="1:15" ht="12.75">
      <c r="A29" s="1">
        <f>IF(L29&gt;0,RANK(M29,M:M),0)</f>
        <v>22</v>
      </c>
      <c r="B29" s="1">
        <v>132</v>
      </c>
      <c r="C29" s="2" t="str">
        <f>+VLOOKUP($B29,Gesamt!$A$5:$D$302,2,FALSE)</f>
        <v>Kelch</v>
      </c>
      <c r="D29" s="2" t="str">
        <f>+VLOOKUP($B29,Gesamt!$A$5:$D$302,3,FALSE)</f>
        <v>Ricarda</v>
      </c>
      <c r="E29" s="1" t="str">
        <f>+VLOOKUP($B29,Gesamt!$A$5:$D$302,4,FALSE)</f>
        <v>Bergkamen</v>
      </c>
      <c r="F29" s="14">
        <f>+VLOOKUP($B29,Gesamt!$A$5:$F$302,5,FALSE)</f>
        <v>30.66</v>
      </c>
      <c r="G29" s="14">
        <f>+VLOOKUP($B29,Gesamt!$A$5:$G$302,6,FALSE)</f>
        <v>30.73</v>
      </c>
      <c r="H29" s="14">
        <f>+VLOOKUP($B29,Gesamt!$A$5:$H$302,7,FALSE)</f>
        <v>31.06</v>
      </c>
      <c r="I29" s="14">
        <f>+VLOOKUP($B29,Gesamt!$A$5:$I$302,8,FALSE)</f>
        <v>31.02</v>
      </c>
      <c r="J29" s="14">
        <f>+VLOOKUP($B29,Gesamt!$A$5:$K$302,9,FALSE)</f>
        <v>0</v>
      </c>
      <c r="K29" s="14">
        <f>+VLOOKUP($B29,Gesamt!$A$5:$K$302,10,FALSE)</f>
        <v>0</v>
      </c>
      <c r="L29" s="14">
        <f t="shared" si="0"/>
        <v>123.47</v>
      </c>
      <c r="M29">
        <f t="shared" si="1"/>
        <v>-123.47</v>
      </c>
      <c r="N29" s="12"/>
      <c r="O29" s="12"/>
    </row>
    <row r="30" spans="1:15" ht="12.75">
      <c r="A30" s="1">
        <f>IF(L30&gt;0,RANK(M30,M:M),0)</f>
        <v>22</v>
      </c>
      <c r="B30" s="1">
        <v>145</v>
      </c>
      <c r="C30" s="2" t="str">
        <f>+VLOOKUP($B30,Gesamt!$A$5:$D$302,2,FALSE)</f>
        <v>Lange</v>
      </c>
      <c r="D30" s="2" t="str">
        <f>+VLOOKUP($B30,Gesamt!$A$5:$D$302,3,FALSE)</f>
        <v>Florian</v>
      </c>
      <c r="E30" s="1" t="str">
        <f>+VLOOKUP($B30,Gesamt!$A$5:$D$302,4,FALSE)</f>
        <v>Mettingen</v>
      </c>
      <c r="F30" s="14">
        <f>+VLOOKUP($B30,Gesamt!$A$5:$F$302,5,FALSE)</f>
        <v>31.3</v>
      </c>
      <c r="G30" s="14">
        <f>+VLOOKUP($B30,Gesamt!$A$5:$G$302,6,FALSE)</f>
        <v>30.46</v>
      </c>
      <c r="H30" s="14">
        <f>+VLOOKUP($B30,Gesamt!$A$5:$H$302,7,FALSE)</f>
        <v>30.77</v>
      </c>
      <c r="I30" s="14">
        <f>+VLOOKUP($B30,Gesamt!$A$5:$I$302,8,FALSE)</f>
        <v>30.94</v>
      </c>
      <c r="J30" s="14">
        <f>+VLOOKUP($B30,Gesamt!$A$5:$K$302,9,FALSE)</f>
        <v>0</v>
      </c>
      <c r="K30" s="14">
        <f>+VLOOKUP($B30,Gesamt!$A$5:$K$302,10,FALSE)</f>
        <v>0</v>
      </c>
      <c r="L30" s="14">
        <f t="shared" si="0"/>
        <v>123.47</v>
      </c>
      <c r="M30">
        <f t="shared" si="1"/>
        <v>-123.47</v>
      </c>
      <c r="N30" s="12"/>
      <c r="O30" s="12"/>
    </row>
    <row r="31" spans="1:15" ht="12.75">
      <c r="A31" s="1">
        <f>IF(L31&gt;0,RANK(M31,M:M),0)</f>
        <v>24</v>
      </c>
      <c r="B31" s="1">
        <v>154</v>
      </c>
      <c r="C31" s="2" t="str">
        <f>+VLOOKUP($B31,Gesamt!$A$5:$D$302,2,FALSE)</f>
        <v>Eickmann</v>
      </c>
      <c r="D31" s="2" t="str">
        <f>+VLOOKUP($B31,Gesamt!$A$5:$D$302,3,FALSE)</f>
        <v>Morten</v>
      </c>
      <c r="E31" s="1" t="str">
        <f>+VLOOKUP($B31,Gesamt!$A$5:$D$302,4,FALSE)</f>
        <v>Bad Bentheim</v>
      </c>
      <c r="F31" s="14">
        <f>+VLOOKUP($B31,Gesamt!$A$5:$F$302,5,FALSE)</f>
        <v>30.46</v>
      </c>
      <c r="G31" s="14">
        <f>+VLOOKUP($B31,Gesamt!$A$5:$G$302,6,FALSE)</f>
        <v>30.92</v>
      </c>
      <c r="H31" s="14">
        <f>+VLOOKUP($B31,Gesamt!$A$5:$H$302,7,FALSE)</f>
        <v>31.07</v>
      </c>
      <c r="I31" s="14">
        <f>+VLOOKUP($B31,Gesamt!$A$5:$I$302,8,FALSE)</f>
        <v>31.49</v>
      </c>
      <c r="J31" s="14">
        <f>+VLOOKUP($B31,Gesamt!$A$5:$K$302,9,FALSE)</f>
        <v>0</v>
      </c>
      <c r="K31" s="14">
        <f>+VLOOKUP($B31,Gesamt!$A$5:$K$302,10,FALSE)</f>
        <v>0</v>
      </c>
      <c r="L31" s="14">
        <f t="shared" si="0"/>
        <v>123.94</v>
      </c>
      <c r="M31">
        <f t="shared" si="1"/>
        <v>-123.94</v>
      </c>
      <c r="N31" s="12"/>
      <c r="O31" s="12"/>
    </row>
    <row r="32" spans="1:15" ht="12.75">
      <c r="A32" s="1">
        <f>IF(L32&gt;0,RANK(M32,M:M),0)</f>
        <v>25</v>
      </c>
      <c r="B32" s="1">
        <v>160</v>
      </c>
      <c r="C32" s="2" t="str">
        <f>+VLOOKUP($B32,Gesamt!$A$5:$D$302,2,FALSE)</f>
        <v>Valtwies</v>
      </c>
      <c r="D32" s="2" t="str">
        <f>+VLOOKUP($B32,Gesamt!$A$5:$D$302,3,FALSE)</f>
        <v>Tom</v>
      </c>
      <c r="E32" s="1" t="str">
        <f>+VLOOKUP($B32,Gesamt!$A$5:$D$302,4,FALSE)</f>
        <v>Havixbeck</v>
      </c>
      <c r="F32" s="14">
        <f>+VLOOKUP($B32,Gesamt!$A$5:$F$302,5,FALSE)</f>
        <v>31.23</v>
      </c>
      <c r="G32" s="14">
        <f>+VLOOKUP($B32,Gesamt!$A$5:$G$302,6,FALSE)</f>
        <v>31.12</v>
      </c>
      <c r="H32" s="14">
        <f>+VLOOKUP($B32,Gesamt!$A$5:$H$302,7,FALSE)</f>
        <v>30.92</v>
      </c>
      <c r="I32" s="14">
        <f>+VLOOKUP($B32,Gesamt!$A$5:$I$302,8,FALSE)</f>
        <v>31.51</v>
      </c>
      <c r="J32" s="14">
        <f>+VLOOKUP($B32,Gesamt!$A$5:$K$302,9,FALSE)</f>
        <v>0</v>
      </c>
      <c r="K32" s="14">
        <f>+VLOOKUP($B32,Gesamt!$A$5:$K$302,10,FALSE)</f>
        <v>0</v>
      </c>
      <c r="L32" s="14">
        <f t="shared" si="0"/>
        <v>124.78</v>
      </c>
      <c r="M32">
        <f t="shared" si="1"/>
        <v>-124.78</v>
      </c>
      <c r="N32" s="12"/>
      <c r="O32" s="12"/>
    </row>
    <row r="33" spans="1:15" ht="12.75">
      <c r="A33" s="1">
        <f>IF(L33&gt;0,RANK(M33,M:M),0)</f>
        <v>26</v>
      </c>
      <c r="B33" s="1">
        <v>161</v>
      </c>
      <c r="C33" s="2" t="str">
        <f>+VLOOKUP($B33,Gesamt!$A$5:$D$302,2,FALSE)</f>
        <v>Bickel</v>
      </c>
      <c r="D33" s="2" t="str">
        <f>+VLOOKUP($B33,Gesamt!$A$5:$D$302,3,FALSE)</f>
        <v>Julian</v>
      </c>
      <c r="E33" s="1" t="str">
        <f>+VLOOKUP($B33,Gesamt!$A$5:$D$302,4,FALSE)</f>
        <v>Havixbeck</v>
      </c>
      <c r="F33" s="14">
        <f>+VLOOKUP($B33,Gesamt!$A$5:$F$302,5,FALSE)</f>
        <v>31.9</v>
      </c>
      <c r="G33" s="14">
        <f>+VLOOKUP($B33,Gesamt!$A$5:$G$302,6,FALSE)</f>
        <v>31.01</v>
      </c>
      <c r="H33" s="14">
        <f>+VLOOKUP($B33,Gesamt!$A$5:$H$302,7,FALSE)</f>
        <v>31.05</v>
      </c>
      <c r="I33" s="14">
        <f>+VLOOKUP($B33,Gesamt!$A$5:$I$302,8,FALSE)</f>
        <v>31.12</v>
      </c>
      <c r="J33" s="14">
        <f>+VLOOKUP($B33,Gesamt!$A$5:$K$302,9,FALSE)</f>
        <v>0</v>
      </c>
      <c r="K33" s="14">
        <f>+VLOOKUP($B33,Gesamt!$A$5:$K$302,10,FALSE)</f>
        <v>0</v>
      </c>
      <c r="L33" s="14">
        <f t="shared" si="0"/>
        <v>125.08</v>
      </c>
      <c r="M33">
        <f t="shared" si="1"/>
        <v>-125.08</v>
      </c>
      <c r="N33" s="12"/>
      <c r="O33" s="12"/>
    </row>
    <row r="34" spans="1:15" ht="12.75">
      <c r="A34" s="1">
        <f>IF(L34&gt;0,RANK(M34,M:M),0)</f>
        <v>27</v>
      </c>
      <c r="B34" s="1">
        <v>131</v>
      </c>
      <c r="C34" s="2" t="str">
        <f>+VLOOKUP($B34,Gesamt!$A$5:$D$302,2,FALSE)</f>
        <v>Brüggemann</v>
      </c>
      <c r="D34" s="2" t="str">
        <f>+VLOOKUP($B34,Gesamt!$A$5:$D$302,3,FALSE)</f>
        <v>Jenny</v>
      </c>
      <c r="E34" s="1" t="str">
        <f>+VLOOKUP($B34,Gesamt!$A$5:$D$302,4,FALSE)</f>
        <v>Havixbeck</v>
      </c>
      <c r="F34" s="14">
        <f>+VLOOKUP($B34,Gesamt!$A$5:$F$302,5,FALSE)</f>
        <v>32.27</v>
      </c>
      <c r="G34" s="14">
        <f>+VLOOKUP($B34,Gesamt!$A$5:$G$302,6,FALSE)</f>
        <v>30.65</v>
      </c>
      <c r="H34" s="14">
        <f>+VLOOKUP($B34,Gesamt!$A$5:$H$302,7,FALSE)</f>
        <v>30.65</v>
      </c>
      <c r="I34" s="14">
        <f>+VLOOKUP($B34,Gesamt!$A$5:$I$302,8,FALSE)</f>
        <v>32.42</v>
      </c>
      <c r="J34" s="14">
        <f>+VLOOKUP($B34,Gesamt!$A$5:$K$302,9,FALSE)</f>
        <v>0</v>
      </c>
      <c r="K34" s="14">
        <f>+VLOOKUP($B34,Gesamt!$A$5:$K$302,10,FALSE)</f>
        <v>0</v>
      </c>
      <c r="L34" s="14">
        <f t="shared" si="0"/>
        <v>125.99</v>
      </c>
      <c r="M34">
        <f t="shared" si="1"/>
        <v>-125.99</v>
      </c>
      <c r="N34" s="12"/>
      <c r="O34" s="12"/>
    </row>
    <row r="35" spans="1:15" ht="12.75">
      <c r="A35" s="1">
        <f>IF(L35&gt;0,RANK(M35,M:M),0)</f>
        <v>28</v>
      </c>
      <c r="B35" s="1">
        <v>159</v>
      </c>
      <c r="C35" s="2" t="str">
        <f>+VLOOKUP($B35,Gesamt!$A$5:$D$302,2,FALSE)</f>
        <v>Overwaul</v>
      </c>
      <c r="D35" s="2" t="str">
        <f>+VLOOKUP($B35,Gesamt!$A$5:$D$302,3,FALSE)</f>
        <v>Marius</v>
      </c>
      <c r="E35" s="1" t="str">
        <f>+VLOOKUP($B35,Gesamt!$A$5:$D$302,4,FALSE)</f>
        <v>Havixbeck</v>
      </c>
      <c r="F35" s="14">
        <f>+VLOOKUP($B35,Gesamt!$A$5:$F$302,5,FALSE)</f>
        <v>31.87</v>
      </c>
      <c r="G35" s="14">
        <f>+VLOOKUP($B35,Gesamt!$A$5:$G$302,6,FALSE)</f>
        <v>31.12</v>
      </c>
      <c r="H35" s="14">
        <f>+VLOOKUP($B35,Gesamt!$A$5:$H$302,7,FALSE)</f>
        <v>31.61</v>
      </c>
      <c r="I35" s="14">
        <f>+VLOOKUP($B35,Gesamt!$A$5:$I$302,8,FALSE)</f>
        <v>32.28</v>
      </c>
      <c r="J35" s="14">
        <f>+VLOOKUP($B35,Gesamt!$A$5:$K$302,9,FALSE)</f>
        <v>0</v>
      </c>
      <c r="K35" s="14">
        <f>+VLOOKUP($B35,Gesamt!$A$5:$K$302,10,FALSE)</f>
        <v>0</v>
      </c>
      <c r="L35" s="14">
        <f t="shared" si="0"/>
        <v>126.88</v>
      </c>
      <c r="M35">
        <f t="shared" si="1"/>
        <v>-126.88</v>
      </c>
      <c r="N35" s="12"/>
      <c r="O35" s="12"/>
    </row>
    <row r="36" spans="1:15" ht="12.75">
      <c r="A36" s="1">
        <f>IF(L36&gt;0,RANK(M36,M:M),0)</f>
        <v>29</v>
      </c>
      <c r="B36" s="1">
        <v>163</v>
      </c>
      <c r="C36" s="2" t="str">
        <f>+VLOOKUP($B36,Gesamt!$A$5:$D$302,2,FALSE)</f>
        <v>Strube</v>
      </c>
      <c r="D36" s="2" t="str">
        <f>+VLOOKUP($B36,Gesamt!$A$5:$D$302,3,FALSE)</f>
        <v>Clara</v>
      </c>
      <c r="E36" s="1" t="str">
        <f>+VLOOKUP($B36,Gesamt!$A$5:$D$302,4,FALSE)</f>
        <v>Havixbeck</v>
      </c>
      <c r="F36" s="14">
        <f>+VLOOKUP($B36,Gesamt!$A$5:$F$302,5,FALSE)</f>
        <v>32</v>
      </c>
      <c r="G36" s="14">
        <f>+VLOOKUP($B36,Gesamt!$A$5:$G$302,6,FALSE)</f>
        <v>32.23</v>
      </c>
      <c r="H36" s="14">
        <f>+VLOOKUP($B36,Gesamt!$A$5:$H$302,7,FALSE)</f>
        <v>31.67</v>
      </c>
      <c r="I36" s="14">
        <f>+VLOOKUP($B36,Gesamt!$A$5:$I$302,8,FALSE)</f>
        <v>32.31</v>
      </c>
      <c r="J36" s="14">
        <f>+VLOOKUP($B36,Gesamt!$A$5:$K$302,9,FALSE)</f>
        <v>0</v>
      </c>
      <c r="K36" s="14">
        <f>+VLOOKUP($B36,Gesamt!$A$5:$K$302,10,FALSE)</f>
        <v>0</v>
      </c>
      <c r="L36" s="14">
        <f t="shared" si="0"/>
        <v>128.21</v>
      </c>
      <c r="M36">
        <f t="shared" si="1"/>
        <v>-128.21</v>
      </c>
      <c r="N36" s="12"/>
      <c r="O36" s="12"/>
    </row>
    <row r="37" spans="3:12" ht="12.75">
      <c r="C37" s="2"/>
      <c r="D37" s="2"/>
      <c r="F37" s="14"/>
      <c r="G37" s="14"/>
      <c r="H37" s="14"/>
      <c r="I37" s="14"/>
      <c r="J37" s="14"/>
      <c r="K37" s="14"/>
      <c r="L37" s="14"/>
    </row>
    <row r="38" spans="3:12" ht="12.75">
      <c r="C38" s="2"/>
      <c r="D38" s="2"/>
      <c r="F38" s="14"/>
      <c r="G38" s="14"/>
      <c r="H38" s="14"/>
      <c r="I38" s="14"/>
      <c r="J38" s="14"/>
      <c r="K38" s="14"/>
      <c r="L38" s="14"/>
    </row>
    <row r="39" spans="3:12" ht="12.75">
      <c r="C39" s="2"/>
      <c r="D39" s="2"/>
      <c r="F39" s="14"/>
      <c r="G39" s="14"/>
      <c r="H39" s="14"/>
      <c r="I39" s="14"/>
      <c r="J39" s="14"/>
      <c r="K39" s="14"/>
      <c r="L39" s="14"/>
    </row>
    <row r="40" spans="3:12" ht="12.75">
      <c r="C40" s="2"/>
      <c r="D40" s="2"/>
      <c r="F40" s="14"/>
      <c r="G40" s="14"/>
      <c r="H40" s="14"/>
      <c r="I40" s="14"/>
      <c r="J40" s="14"/>
      <c r="K40" s="14"/>
      <c r="L40" s="14"/>
    </row>
    <row r="41" spans="3:12" ht="12.75">
      <c r="C41" s="2"/>
      <c r="D41" s="2"/>
      <c r="F41" s="14"/>
      <c r="G41" s="14"/>
      <c r="H41" s="14"/>
      <c r="I41" s="14"/>
      <c r="J41" s="14"/>
      <c r="K41" s="14"/>
      <c r="L41" s="14"/>
    </row>
    <row r="42" spans="3:12" ht="12.75">
      <c r="C42" s="2"/>
      <c r="D42" s="2"/>
      <c r="F42" s="14"/>
      <c r="G42" s="14"/>
      <c r="H42" s="14"/>
      <c r="I42" s="14"/>
      <c r="J42" s="14"/>
      <c r="K42" s="14"/>
      <c r="L42" s="14"/>
    </row>
    <row r="43" spans="3:12" ht="12.75">
      <c r="C43" s="2"/>
      <c r="D43" s="2"/>
      <c r="F43" s="14"/>
      <c r="G43" s="14"/>
      <c r="H43" s="14"/>
      <c r="I43" s="14"/>
      <c r="J43" s="14"/>
      <c r="K43" s="14"/>
      <c r="L43" s="14"/>
    </row>
    <row r="44" spans="3:12" ht="12.75">
      <c r="C44" s="2"/>
      <c r="D44" s="2"/>
      <c r="F44" s="14"/>
      <c r="G44" s="14"/>
      <c r="H44" s="14"/>
      <c r="I44" s="14"/>
      <c r="J44" s="14"/>
      <c r="K44" s="14"/>
      <c r="L44" s="14"/>
    </row>
    <row r="45" spans="3:12" ht="12.75">
      <c r="C45" s="2"/>
      <c r="D45" s="2"/>
      <c r="F45" s="14"/>
      <c r="G45" s="14"/>
      <c r="H45" s="14"/>
      <c r="I45" s="14"/>
      <c r="J45" s="14"/>
      <c r="K45" s="14"/>
      <c r="L45" s="14"/>
    </row>
    <row r="46" spans="3:12" ht="12.75">
      <c r="C46" s="2"/>
      <c r="D46" s="2"/>
      <c r="F46" s="14"/>
      <c r="G46" s="14"/>
      <c r="H46" s="14"/>
      <c r="I46" s="14"/>
      <c r="J46" s="14"/>
      <c r="K46" s="14"/>
      <c r="L46" s="14"/>
    </row>
    <row r="47" spans="3:12" ht="12.75">
      <c r="C47" s="2"/>
      <c r="D47" s="2"/>
      <c r="F47" s="14"/>
      <c r="G47" s="14"/>
      <c r="H47" s="14"/>
      <c r="I47" s="14"/>
      <c r="J47" s="14"/>
      <c r="K47" s="14"/>
      <c r="L47" s="14"/>
    </row>
    <row r="48" spans="3:12" ht="12.75">
      <c r="C48" s="2"/>
      <c r="D48" s="2"/>
      <c r="F48" s="14"/>
      <c r="G48" s="14"/>
      <c r="H48" s="14"/>
      <c r="I48" s="14"/>
      <c r="J48" s="14"/>
      <c r="K48" s="14"/>
      <c r="L48" s="14"/>
    </row>
  </sheetData>
  <printOptions gridLines="1"/>
  <pageMargins left="0.3937007874015748" right="0.3937007874015748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3:O55"/>
  <sheetViews>
    <sheetView zoomScale="95" zoomScaleNormal="95" workbookViewId="0" topLeftCell="A1">
      <pane ySplit="7" topLeftCell="BM14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57421875" style="1" customWidth="1"/>
    <col min="2" max="2" width="8.421875" style="0" customWidth="1"/>
    <col min="3" max="4" width="23.00390625" style="0" customWidth="1"/>
    <col min="5" max="5" width="27.7109375" style="1" customWidth="1"/>
    <col min="6" max="6" width="11.421875" style="10" customWidth="1"/>
    <col min="7" max="7" width="10.57421875" style="10" customWidth="1"/>
    <col min="8" max="10" width="11.421875" style="10" customWidth="1"/>
    <col min="11" max="11" width="9.57421875" style="10" customWidth="1"/>
    <col min="12" max="12" width="12.57421875" style="10" customWidth="1"/>
    <col min="13" max="13" width="0" style="0" hidden="1" customWidth="1"/>
    <col min="14" max="14" width="11.8515625" style="0" customWidth="1"/>
    <col min="15" max="15" width="13.421875" style="0" customWidth="1"/>
  </cols>
  <sheetData>
    <row r="1" ht="12.75"/>
    <row r="2" ht="12.75"/>
    <row r="3" ht="12.75">
      <c r="A3" s="2" t="s">
        <v>4</v>
      </c>
    </row>
    <row r="4" spans="1:11" ht="12.75">
      <c r="A4" t="s">
        <v>10</v>
      </c>
      <c r="F4" s="1">
        <f>Gesamt!E2</f>
        <v>1</v>
      </c>
      <c r="G4" s="1">
        <f>Gesamt!F2</f>
        <v>1</v>
      </c>
      <c r="H4" s="1">
        <f>Gesamt!G2</f>
        <v>1</v>
      </c>
      <c r="I4" s="1">
        <f>Gesamt!H2</f>
        <v>1</v>
      </c>
      <c r="J4" s="1">
        <f>Gesamt!I2</f>
        <v>1</v>
      </c>
      <c r="K4" s="1">
        <f>Gesamt!J2</f>
        <v>1</v>
      </c>
    </row>
    <row r="5" spans="1:11" ht="12.75">
      <c r="A5"/>
      <c r="E5" s="1" t="s">
        <v>70</v>
      </c>
      <c r="F5" s="80">
        <f>MIN(F8:F58)</f>
        <v>28.97</v>
      </c>
      <c r="G5" s="80">
        <f>MIN(G8:G58)</f>
        <v>28.91</v>
      </c>
      <c r="H5" s="80">
        <f>MIN(H8:H58)</f>
        <v>29</v>
      </c>
      <c r="I5" s="80">
        <f>MIN(I8:I58)</f>
        <v>29.08</v>
      </c>
      <c r="J5" s="80">
        <f>MIN(J8:J58)</f>
        <v>0</v>
      </c>
      <c r="K5" s="80">
        <f>MIN(K8:K58)</f>
        <v>0</v>
      </c>
    </row>
    <row r="6" ht="12.75"/>
    <row r="7" spans="1:15" ht="12.75">
      <c r="A7" s="4" t="s">
        <v>5</v>
      </c>
      <c r="B7" s="3" t="s">
        <v>0</v>
      </c>
      <c r="C7" s="3" t="s">
        <v>1</v>
      </c>
      <c r="D7" s="3" t="s">
        <v>11</v>
      </c>
      <c r="E7" s="4" t="s">
        <v>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6" t="s">
        <v>3</v>
      </c>
      <c r="N7" s="13"/>
      <c r="O7" s="13"/>
    </row>
    <row r="8" spans="1:15" ht="12.75">
      <c r="A8" s="1">
        <f>IF(L8&gt;0,RANK(M8,M:M),0)</f>
        <v>1</v>
      </c>
      <c r="B8" s="1">
        <v>346</v>
      </c>
      <c r="C8" s="2" t="str">
        <f>+VLOOKUP($B8,Gesamt!$A$5:$D$302,2,FALSE)</f>
        <v>Förster</v>
      </c>
      <c r="D8" s="2" t="str">
        <f>+VLOOKUP($B8,Gesamt!$A$5:$D$302,3,FALSE)</f>
        <v>Stefan</v>
      </c>
      <c r="E8" s="1" t="str">
        <f>+VLOOKUP($B8,Gesamt!$A$5:$D$302,4,FALSE)</f>
        <v>Kerpen</v>
      </c>
      <c r="F8" s="14">
        <f>+VLOOKUP($B8,Gesamt!$A$5:$F$302,5,FALSE)</f>
        <v>29.24</v>
      </c>
      <c r="G8" s="14">
        <f>+VLOOKUP($B8,Gesamt!$A$5:$G$302,6,FALSE)</f>
        <v>28.91</v>
      </c>
      <c r="H8" s="14">
        <f>+VLOOKUP($B8,Gesamt!$A$5:$H$302,7,FALSE)</f>
        <v>29.13</v>
      </c>
      <c r="I8" s="14">
        <f>+VLOOKUP($B8,Gesamt!$A$5:$I$302,8,FALSE)</f>
        <v>29.09</v>
      </c>
      <c r="J8" s="14">
        <f>+VLOOKUP($B8,Gesamt!$A$5:$K$302,9,FALSE)</f>
        <v>0</v>
      </c>
      <c r="K8" s="14">
        <f>+VLOOKUP($B8,Gesamt!$A$5:$K$302,10,FALSE)</f>
        <v>0</v>
      </c>
      <c r="L8" s="14">
        <f aca="true" t="shared" si="0" ref="L8:L55">SUM(F8*$F$4+G8*$G$4+H8*$H$4+I8*$I$4+J8*$J$4+K8*$K$4)</f>
        <v>116.37</v>
      </c>
      <c r="M8">
        <f aca="true" t="shared" si="1" ref="M8:M55">IF(L8&gt;0,L8*-1,-1000)</f>
        <v>-116.37</v>
      </c>
      <c r="N8" s="12"/>
      <c r="O8" s="12"/>
    </row>
    <row r="9" spans="1:15" ht="12.75">
      <c r="A9" s="1">
        <f>IF(L9&gt;0,RANK(M9,M:M),0)</f>
        <v>2</v>
      </c>
      <c r="B9" s="1">
        <v>302</v>
      </c>
      <c r="C9" s="2" t="str">
        <f>+VLOOKUP($B9,Gesamt!$A$5:$D$302,2,FALSE)</f>
        <v>Förster</v>
      </c>
      <c r="D9" s="2" t="str">
        <f>+VLOOKUP($B9,Gesamt!$A$5:$D$302,3,FALSE)</f>
        <v>Lars</v>
      </c>
      <c r="E9" s="1" t="str">
        <f>+VLOOKUP($B9,Gesamt!$A$5:$D$302,4,FALSE)</f>
        <v>Simmerath</v>
      </c>
      <c r="F9" s="14">
        <f>+VLOOKUP($B9,Gesamt!$A$5:$F$302,5,FALSE)</f>
        <v>28.97</v>
      </c>
      <c r="G9" s="14">
        <f>+VLOOKUP($B9,Gesamt!$A$5:$G$302,6,FALSE)</f>
        <v>29.41</v>
      </c>
      <c r="H9" s="14">
        <f>+VLOOKUP($B9,Gesamt!$A$5:$H$302,7,FALSE)</f>
        <v>29</v>
      </c>
      <c r="I9" s="14">
        <f>+VLOOKUP($B9,Gesamt!$A$5:$I$302,8,FALSE)</f>
        <v>29.5</v>
      </c>
      <c r="J9" s="14">
        <f>+VLOOKUP($B9,Gesamt!$A$5:$K$302,9,FALSE)</f>
        <v>0</v>
      </c>
      <c r="K9" s="14">
        <f>+VLOOKUP($B9,Gesamt!$A$5:$K$302,10,FALSE)</f>
        <v>0</v>
      </c>
      <c r="L9" s="14">
        <f t="shared" si="0"/>
        <v>116.88</v>
      </c>
      <c r="M9">
        <f t="shared" si="1"/>
        <v>-116.88</v>
      </c>
      <c r="N9" s="12"/>
      <c r="O9" s="12"/>
    </row>
    <row r="10" spans="1:15" ht="12.75">
      <c r="A10" s="1">
        <f>IF(L10&gt;0,RANK(M10,M:M),0)</f>
        <v>3</v>
      </c>
      <c r="B10" s="1">
        <v>312</v>
      </c>
      <c r="C10" s="2" t="str">
        <f>+VLOOKUP($B10,Gesamt!$A$5:$D$302,2,FALSE)</f>
        <v>Schimanski</v>
      </c>
      <c r="D10" s="2" t="str">
        <f>+VLOOKUP($B10,Gesamt!$A$5:$D$302,3,FALSE)</f>
        <v>Kim</v>
      </c>
      <c r="E10" s="1" t="str">
        <f>+VLOOKUP($B10,Gesamt!$A$5:$D$302,4,FALSE)</f>
        <v>Bergkamen</v>
      </c>
      <c r="F10" s="14">
        <f>+VLOOKUP($B10,Gesamt!$A$5:$F$302,5,FALSE)</f>
        <v>29.25</v>
      </c>
      <c r="G10" s="14">
        <f>+VLOOKUP($B10,Gesamt!$A$5:$G$302,6,FALSE)</f>
        <v>29.24</v>
      </c>
      <c r="H10" s="14">
        <f>+VLOOKUP($B10,Gesamt!$A$5:$H$302,7,FALSE)</f>
        <v>29.31</v>
      </c>
      <c r="I10" s="14">
        <f>+VLOOKUP($B10,Gesamt!$A$5:$I$302,8,FALSE)</f>
        <v>29.13</v>
      </c>
      <c r="J10" s="14">
        <f>+VLOOKUP($B10,Gesamt!$A$5:$K$302,9,FALSE)</f>
        <v>0</v>
      </c>
      <c r="K10" s="14">
        <f>+VLOOKUP($B10,Gesamt!$A$5:$K$302,10,FALSE)</f>
        <v>0</v>
      </c>
      <c r="L10" s="14">
        <f t="shared" si="0"/>
        <v>116.93</v>
      </c>
      <c r="M10">
        <f t="shared" si="1"/>
        <v>-116.93</v>
      </c>
      <c r="N10" s="12"/>
      <c r="O10" s="12"/>
    </row>
    <row r="11" spans="1:15" ht="12.75">
      <c r="A11" s="1">
        <f>IF(L11&gt;0,RANK(M11,M:M),0)</f>
        <v>4</v>
      </c>
      <c r="B11" s="1">
        <v>323</v>
      </c>
      <c r="C11" s="2" t="str">
        <f>+VLOOKUP($B11,Gesamt!$A$5:$D$302,2,FALSE)</f>
        <v>Bovenschulte</v>
      </c>
      <c r="D11" s="2" t="str">
        <f>+VLOOKUP($B11,Gesamt!$A$5:$D$302,3,FALSE)</f>
        <v>Carina</v>
      </c>
      <c r="E11" s="1" t="str">
        <f>+VLOOKUP($B11,Gesamt!$A$5:$D$302,4,FALSE)</f>
        <v>Rheine</v>
      </c>
      <c r="F11" s="14">
        <f>+VLOOKUP($B11,Gesamt!$A$5:$F$302,5,FALSE)</f>
        <v>29.08</v>
      </c>
      <c r="G11" s="14">
        <f>+VLOOKUP($B11,Gesamt!$A$5:$G$302,6,FALSE)</f>
        <v>29.51</v>
      </c>
      <c r="H11" s="14">
        <f>+VLOOKUP($B11,Gesamt!$A$5:$H$302,7,FALSE)</f>
        <v>29.08</v>
      </c>
      <c r="I11" s="14">
        <f>+VLOOKUP($B11,Gesamt!$A$5:$I$302,8,FALSE)</f>
        <v>29.42</v>
      </c>
      <c r="J11" s="14">
        <f>+VLOOKUP($B11,Gesamt!$A$5:$K$302,9,FALSE)</f>
        <v>0</v>
      </c>
      <c r="K11" s="14">
        <f>+VLOOKUP($B11,Gesamt!$A$5:$K$302,10,FALSE)</f>
        <v>0</v>
      </c>
      <c r="L11" s="14">
        <f t="shared" si="0"/>
        <v>117.09</v>
      </c>
      <c r="M11">
        <f t="shared" si="1"/>
        <v>-117.09</v>
      </c>
      <c r="N11" s="12"/>
      <c r="O11" s="12"/>
    </row>
    <row r="12" spans="1:15" ht="12.75">
      <c r="A12" s="1">
        <f>IF(L12&gt;0,RANK(M12,M:M),0)</f>
        <v>5</v>
      </c>
      <c r="B12" s="1">
        <v>301</v>
      </c>
      <c r="C12" s="2" t="str">
        <f>+VLOOKUP($B12,Gesamt!$A$5:$D$302,2,FALSE)</f>
        <v>Jost</v>
      </c>
      <c r="D12" s="2" t="str">
        <f>+VLOOKUP($B12,Gesamt!$A$5:$D$302,3,FALSE)</f>
        <v>Patrick</v>
      </c>
      <c r="E12" s="1" t="str">
        <f>+VLOOKUP($B12,Gesamt!$A$5:$D$302,4,FALSE)</f>
        <v>Kerpen</v>
      </c>
      <c r="F12" s="14">
        <f>+VLOOKUP($B12,Gesamt!$A$5:$F$302,5,FALSE)</f>
        <v>29.39</v>
      </c>
      <c r="G12" s="14">
        <f>+VLOOKUP($B12,Gesamt!$A$5:$G$302,6,FALSE)</f>
        <v>29.02</v>
      </c>
      <c r="H12" s="14">
        <f>+VLOOKUP($B12,Gesamt!$A$5:$H$302,7,FALSE)</f>
        <v>29.46</v>
      </c>
      <c r="I12" s="14">
        <f>+VLOOKUP($B12,Gesamt!$A$5:$I$302,8,FALSE)</f>
        <v>29.24</v>
      </c>
      <c r="J12" s="14">
        <f>+VLOOKUP($B12,Gesamt!$A$5:$K$302,9,FALSE)</f>
        <v>0</v>
      </c>
      <c r="K12" s="14">
        <f>+VLOOKUP($B12,Gesamt!$A$5:$K$302,10,FALSE)</f>
        <v>0</v>
      </c>
      <c r="L12" s="14">
        <f t="shared" si="0"/>
        <v>117.11</v>
      </c>
      <c r="M12">
        <f t="shared" si="1"/>
        <v>-117.11</v>
      </c>
      <c r="N12" s="12"/>
      <c r="O12" s="12"/>
    </row>
    <row r="13" spans="1:15" ht="12.75">
      <c r="A13" s="1">
        <f>IF(L13&gt;0,RANK(M13,M:M),0)</f>
        <v>5</v>
      </c>
      <c r="B13" s="1">
        <v>317</v>
      </c>
      <c r="C13" s="2" t="str">
        <f>+VLOOKUP($B13,Gesamt!$A$5:$D$302,2,FALSE)</f>
        <v>Meyer</v>
      </c>
      <c r="D13" s="2" t="str">
        <f>+VLOOKUP($B13,Gesamt!$A$5:$D$302,3,FALSE)</f>
        <v>Patrick</v>
      </c>
      <c r="E13" s="1" t="str">
        <f>+VLOOKUP($B13,Gesamt!$A$5:$D$302,4,FALSE)</f>
        <v>Simmerath</v>
      </c>
      <c r="F13" s="14">
        <f>+VLOOKUP($B13,Gesamt!$A$5:$F$302,5,FALSE)</f>
        <v>29.07</v>
      </c>
      <c r="G13" s="14">
        <f>+VLOOKUP($B13,Gesamt!$A$5:$G$302,6,FALSE)</f>
        <v>29.39</v>
      </c>
      <c r="H13" s="14">
        <f>+VLOOKUP($B13,Gesamt!$A$5:$H$302,7,FALSE)</f>
        <v>29.21</v>
      </c>
      <c r="I13" s="14">
        <f>+VLOOKUP($B13,Gesamt!$A$5:$I$302,8,FALSE)</f>
        <v>29.44</v>
      </c>
      <c r="J13" s="14">
        <f>+VLOOKUP($B13,Gesamt!$A$5:$K$302,9,FALSE)</f>
        <v>0</v>
      </c>
      <c r="K13" s="14">
        <f>+VLOOKUP($B13,Gesamt!$A$5:$K$302,10,FALSE)</f>
        <v>0</v>
      </c>
      <c r="L13" s="14">
        <f t="shared" si="0"/>
        <v>117.11</v>
      </c>
      <c r="M13">
        <f t="shared" si="1"/>
        <v>-117.11</v>
      </c>
      <c r="N13" s="12"/>
      <c r="O13" s="12"/>
    </row>
    <row r="14" spans="1:15" ht="12.75">
      <c r="A14" s="1">
        <f>IF(L14&gt;0,RANK(M14,M:M),0)</f>
        <v>7</v>
      </c>
      <c r="B14" s="1">
        <v>310</v>
      </c>
      <c r="C14" s="2" t="str">
        <f>+VLOOKUP($B14,Gesamt!$A$5:$D$302,2,FALSE)</f>
        <v>Sulitze</v>
      </c>
      <c r="D14" s="2" t="str">
        <f>+VLOOKUP($B14,Gesamt!$A$5:$D$302,3,FALSE)</f>
        <v>Franziska</v>
      </c>
      <c r="E14" s="1" t="str">
        <f>+VLOOKUP($B14,Gesamt!$A$5:$D$302,4,FALSE)</f>
        <v>Bergkamen</v>
      </c>
      <c r="F14" s="14">
        <f>+VLOOKUP($B14,Gesamt!$A$5:$F$302,5,FALSE)</f>
        <v>29.1</v>
      </c>
      <c r="G14" s="14">
        <f>+VLOOKUP($B14,Gesamt!$A$5:$G$302,6,FALSE)</f>
        <v>29.46</v>
      </c>
      <c r="H14" s="14">
        <f>+VLOOKUP($B14,Gesamt!$A$5:$H$302,7,FALSE)</f>
        <v>29.2</v>
      </c>
      <c r="I14" s="14">
        <f>+VLOOKUP($B14,Gesamt!$A$5:$I$302,8,FALSE)</f>
        <v>29.43</v>
      </c>
      <c r="J14" s="14">
        <f>+VLOOKUP($B14,Gesamt!$A$5:$K$302,9,FALSE)</f>
        <v>0</v>
      </c>
      <c r="K14" s="14">
        <f>+VLOOKUP($B14,Gesamt!$A$5:$K$302,10,FALSE)</f>
        <v>0</v>
      </c>
      <c r="L14" s="14">
        <f t="shared" si="0"/>
        <v>117.19</v>
      </c>
      <c r="M14">
        <f t="shared" si="1"/>
        <v>-117.19</v>
      </c>
      <c r="N14" s="12"/>
      <c r="O14" s="12"/>
    </row>
    <row r="15" spans="1:15" ht="12.75">
      <c r="A15" s="1">
        <f>IF(L15&gt;0,RANK(M15,M:M),0)</f>
        <v>8</v>
      </c>
      <c r="B15" s="1">
        <v>330</v>
      </c>
      <c r="C15" s="2" t="str">
        <f>+VLOOKUP($B15,Gesamt!$A$5:$D$302,2,FALSE)</f>
        <v>Overberg</v>
      </c>
      <c r="D15" s="2" t="str">
        <f>+VLOOKUP($B15,Gesamt!$A$5:$D$302,3,FALSE)</f>
        <v>Cordula</v>
      </c>
      <c r="E15" s="1" t="str">
        <f>+VLOOKUP($B15,Gesamt!$A$5:$D$302,4,FALSE)</f>
        <v>Rheine</v>
      </c>
      <c r="F15" s="14">
        <f>+VLOOKUP($B15,Gesamt!$A$5:$F$302,5,FALSE)</f>
        <v>29.14</v>
      </c>
      <c r="G15" s="14">
        <f>+VLOOKUP($B15,Gesamt!$A$5:$G$302,6,FALSE)</f>
        <v>29.41</v>
      </c>
      <c r="H15" s="14">
        <f>+VLOOKUP($B15,Gesamt!$A$5:$H$302,7,FALSE)</f>
        <v>29.35</v>
      </c>
      <c r="I15" s="14">
        <f>+VLOOKUP($B15,Gesamt!$A$5:$I$302,8,FALSE)</f>
        <v>29.37</v>
      </c>
      <c r="J15" s="14">
        <f>+VLOOKUP($B15,Gesamt!$A$5:$K$302,9,FALSE)</f>
        <v>0</v>
      </c>
      <c r="K15" s="14">
        <f>+VLOOKUP($B15,Gesamt!$A$5:$K$302,10,FALSE)</f>
        <v>0</v>
      </c>
      <c r="L15" s="14">
        <f t="shared" si="0"/>
        <v>117.27</v>
      </c>
      <c r="M15">
        <f t="shared" si="1"/>
        <v>-117.27</v>
      </c>
      <c r="N15" s="12"/>
      <c r="O15" s="12"/>
    </row>
    <row r="16" spans="1:15" ht="12.75">
      <c r="A16" s="1">
        <f>IF(L16&gt;0,RANK(M16,M:M),0)</f>
        <v>9</v>
      </c>
      <c r="B16" s="1">
        <v>333</v>
      </c>
      <c r="C16" s="2" t="str">
        <f>+VLOOKUP($B16,Gesamt!$A$5:$D$302,2,FALSE)</f>
        <v>Wunderlich</v>
      </c>
      <c r="D16" s="2" t="str">
        <f>+VLOOKUP($B16,Gesamt!$A$5:$D$302,3,FALSE)</f>
        <v>Lena</v>
      </c>
      <c r="E16" s="1" t="str">
        <f>+VLOOKUP($B16,Gesamt!$A$5:$D$302,4,FALSE)</f>
        <v>Ruppichteroth</v>
      </c>
      <c r="F16" s="14">
        <f>+VLOOKUP($B16,Gesamt!$A$5:$F$302,5,FALSE)</f>
        <v>29.13</v>
      </c>
      <c r="G16" s="14">
        <f>+VLOOKUP($B16,Gesamt!$A$5:$G$302,6,FALSE)</f>
        <v>29.36</v>
      </c>
      <c r="H16" s="14">
        <f>+VLOOKUP($B16,Gesamt!$A$5:$H$302,7,FALSE)</f>
        <v>29.37</v>
      </c>
      <c r="I16" s="14">
        <f>+VLOOKUP($B16,Gesamt!$A$5:$I$302,8,FALSE)</f>
        <v>29.46</v>
      </c>
      <c r="J16" s="14">
        <f>+VLOOKUP($B16,Gesamt!$A$5:$K$302,9,FALSE)</f>
        <v>0</v>
      </c>
      <c r="K16" s="14">
        <f>+VLOOKUP($B16,Gesamt!$A$5:$K$302,10,FALSE)</f>
        <v>0</v>
      </c>
      <c r="L16" s="14">
        <f t="shared" si="0"/>
        <v>117.32</v>
      </c>
      <c r="M16">
        <f t="shared" si="1"/>
        <v>-117.32</v>
      </c>
      <c r="N16" s="12"/>
      <c r="O16" s="12"/>
    </row>
    <row r="17" spans="1:15" ht="12.75">
      <c r="A17" s="1">
        <f>IF(L17&gt;0,RANK(M17,M:M),0)</f>
        <v>10</v>
      </c>
      <c r="B17" s="1">
        <v>324</v>
      </c>
      <c r="C17" s="2" t="str">
        <f>+VLOOKUP($B17,Gesamt!$A$5:$D$302,2,FALSE)</f>
        <v>Osterbrink</v>
      </c>
      <c r="D17" s="2" t="str">
        <f>+VLOOKUP($B17,Gesamt!$A$5:$D$302,3,FALSE)</f>
        <v>Felix</v>
      </c>
      <c r="E17" s="1" t="str">
        <f>+VLOOKUP($B17,Gesamt!$A$5:$D$302,4,FALSE)</f>
        <v>Mettingen</v>
      </c>
      <c r="F17" s="14">
        <f>+VLOOKUP($B17,Gesamt!$A$5:$F$302,5,FALSE)</f>
        <v>29.47</v>
      </c>
      <c r="G17" s="14">
        <f>+VLOOKUP($B17,Gesamt!$A$5:$G$302,6,FALSE)</f>
        <v>29.18</v>
      </c>
      <c r="H17" s="14">
        <f>+VLOOKUP($B17,Gesamt!$A$5:$H$302,7,FALSE)</f>
        <v>29.39</v>
      </c>
      <c r="I17" s="14">
        <f>+VLOOKUP($B17,Gesamt!$A$5:$I$302,8,FALSE)</f>
        <v>29.29</v>
      </c>
      <c r="J17" s="14">
        <f>+VLOOKUP($B17,Gesamt!$A$5:$K$302,9,FALSE)</f>
        <v>0</v>
      </c>
      <c r="K17" s="14">
        <f>+VLOOKUP($B17,Gesamt!$A$5:$K$302,10,FALSE)</f>
        <v>0</v>
      </c>
      <c r="L17" s="14">
        <f t="shared" si="0"/>
        <v>117.33</v>
      </c>
      <c r="M17">
        <f t="shared" si="1"/>
        <v>-117.33</v>
      </c>
      <c r="N17" s="12"/>
      <c r="O17" s="12"/>
    </row>
    <row r="18" spans="1:15" ht="12.75">
      <c r="A18" s="1">
        <f>IF(L18&gt;0,RANK(M18,M:M),0)</f>
        <v>11</v>
      </c>
      <c r="B18" s="1">
        <v>303</v>
      </c>
      <c r="C18" s="2" t="str">
        <f>+VLOOKUP($B18,Gesamt!$A$5:$D$302,2,FALSE)</f>
        <v>Jost</v>
      </c>
      <c r="D18" s="2" t="str">
        <f>+VLOOKUP($B18,Gesamt!$A$5:$D$302,3,FALSE)</f>
        <v>Marcel</v>
      </c>
      <c r="E18" s="1" t="str">
        <f>+VLOOKUP($B18,Gesamt!$A$5:$D$302,4,FALSE)</f>
        <v>Simmerath</v>
      </c>
      <c r="F18" s="14">
        <f>+VLOOKUP($B18,Gesamt!$A$5:$F$302,5,FALSE)</f>
        <v>29.48</v>
      </c>
      <c r="G18" s="14">
        <f>+VLOOKUP($B18,Gesamt!$A$5:$G$302,6,FALSE)</f>
        <v>29.16</v>
      </c>
      <c r="H18" s="14">
        <f>+VLOOKUP($B18,Gesamt!$A$5:$H$302,7,FALSE)</f>
        <v>29.56</v>
      </c>
      <c r="I18" s="14">
        <f>+VLOOKUP($B18,Gesamt!$A$5:$I$302,8,FALSE)</f>
        <v>29.18</v>
      </c>
      <c r="J18" s="14">
        <f>+VLOOKUP($B18,Gesamt!$A$5:$K$302,9,FALSE)</f>
        <v>0</v>
      </c>
      <c r="K18" s="14">
        <f>+VLOOKUP($B18,Gesamt!$A$5:$K$302,10,FALSE)</f>
        <v>0</v>
      </c>
      <c r="L18" s="14">
        <f t="shared" si="0"/>
        <v>117.38</v>
      </c>
      <c r="M18">
        <f t="shared" si="1"/>
        <v>-117.38</v>
      </c>
      <c r="N18" s="12"/>
      <c r="O18" s="12"/>
    </row>
    <row r="19" spans="1:15" ht="12.75">
      <c r="A19" s="1">
        <f>IF(L19&gt;0,RANK(M19,M:M),0)</f>
        <v>12</v>
      </c>
      <c r="B19" s="1">
        <v>327</v>
      </c>
      <c r="C19" s="2" t="str">
        <f>+VLOOKUP($B19,Gesamt!$A$5:$D$302,2,FALSE)</f>
        <v>Deck</v>
      </c>
      <c r="D19" s="2" t="str">
        <f>+VLOOKUP($B19,Gesamt!$A$5:$D$302,3,FALSE)</f>
        <v>Manuel</v>
      </c>
      <c r="E19" s="1" t="str">
        <f>+VLOOKUP($B19,Gesamt!$A$5:$D$302,4,FALSE)</f>
        <v>Simmerath</v>
      </c>
      <c r="F19" s="14">
        <f>+VLOOKUP($B19,Gesamt!$A$5:$F$302,5,FALSE)</f>
        <v>29.2</v>
      </c>
      <c r="G19" s="14">
        <f>+VLOOKUP($B19,Gesamt!$A$5:$G$302,6,FALSE)</f>
        <v>29.38</v>
      </c>
      <c r="H19" s="14">
        <f>+VLOOKUP($B19,Gesamt!$A$5:$H$302,7,FALSE)</f>
        <v>29.34</v>
      </c>
      <c r="I19" s="14">
        <f>+VLOOKUP($B19,Gesamt!$A$5:$I$302,8,FALSE)</f>
        <v>29.47</v>
      </c>
      <c r="J19" s="14">
        <f>+VLOOKUP($B19,Gesamt!$A$5:$K$302,9,FALSE)</f>
        <v>0</v>
      </c>
      <c r="K19" s="14">
        <f>+VLOOKUP($B19,Gesamt!$A$5:$K$302,10,FALSE)</f>
        <v>0</v>
      </c>
      <c r="L19" s="14">
        <f t="shared" si="0"/>
        <v>117.39</v>
      </c>
      <c r="M19">
        <f t="shared" si="1"/>
        <v>-117.39</v>
      </c>
      <c r="N19" s="12"/>
      <c r="O19" s="12"/>
    </row>
    <row r="20" spans="1:15" ht="12.75">
      <c r="A20" s="1">
        <f>IF(L20&gt;0,RANK(M20,M:M),0)</f>
        <v>13</v>
      </c>
      <c r="B20" s="1">
        <v>309</v>
      </c>
      <c r="C20" s="2" t="str">
        <f>+VLOOKUP($B20,Gesamt!$A$5:$D$302,2,FALSE)</f>
        <v>Lorenz</v>
      </c>
      <c r="D20" s="2" t="str">
        <f>+VLOOKUP($B20,Gesamt!$A$5:$D$302,3,FALSE)</f>
        <v>Lucas</v>
      </c>
      <c r="E20" s="1" t="str">
        <f>+VLOOKUP($B20,Gesamt!$A$5:$D$302,4,FALSE)</f>
        <v>Overath</v>
      </c>
      <c r="F20" s="14">
        <f>+VLOOKUP($B20,Gesamt!$A$5:$F$302,5,FALSE)</f>
        <v>29.5</v>
      </c>
      <c r="G20" s="14">
        <f>+VLOOKUP($B20,Gesamt!$A$5:$G$302,6,FALSE)</f>
        <v>29.11</v>
      </c>
      <c r="H20" s="14">
        <f>+VLOOKUP($B20,Gesamt!$A$5:$H$302,7,FALSE)</f>
        <v>29.62</v>
      </c>
      <c r="I20" s="14">
        <f>+VLOOKUP($B20,Gesamt!$A$5:$I$302,8,FALSE)</f>
        <v>29.18</v>
      </c>
      <c r="J20" s="14">
        <f>+VLOOKUP($B20,Gesamt!$A$5:$K$302,9,FALSE)</f>
        <v>0</v>
      </c>
      <c r="K20" s="14">
        <f>+VLOOKUP($B20,Gesamt!$A$5:$K$302,10,FALSE)</f>
        <v>0</v>
      </c>
      <c r="L20" s="14">
        <f t="shared" si="0"/>
        <v>117.41</v>
      </c>
      <c r="M20">
        <f t="shared" si="1"/>
        <v>-117.41</v>
      </c>
      <c r="N20" s="12"/>
      <c r="O20" s="12"/>
    </row>
    <row r="21" spans="1:15" ht="12.75">
      <c r="A21" s="1">
        <f>IF(L21&gt;0,RANK(M21,M:M),0)</f>
        <v>14</v>
      </c>
      <c r="B21" s="1">
        <v>318</v>
      </c>
      <c r="C21" s="2" t="str">
        <f>+VLOOKUP($B21,Gesamt!$A$5:$D$302,2,FALSE)</f>
        <v>Tenambergen</v>
      </c>
      <c r="D21" s="2" t="str">
        <f>+VLOOKUP($B21,Gesamt!$A$5:$D$302,3,FALSE)</f>
        <v>Anna</v>
      </c>
      <c r="E21" s="1" t="str">
        <f>+VLOOKUP($B21,Gesamt!$A$5:$D$302,4,FALSE)</f>
        <v>Mettingen</v>
      </c>
      <c r="F21" s="14">
        <f>+VLOOKUP($B21,Gesamt!$A$5:$F$302,5,FALSE)</f>
        <v>29.4</v>
      </c>
      <c r="G21" s="14">
        <f>+VLOOKUP($B21,Gesamt!$A$5:$G$302,6,FALSE)</f>
        <v>29.2</v>
      </c>
      <c r="H21" s="14">
        <f>+VLOOKUP($B21,Gesamt!$A$5:$H$302,7,FALSE)</f>
        <v>29.58</v>
      </c>
      <c r="I21" s="14">
        <f>+VLOOKUP($B21,Gesamt!$A$5:$I$302,8,FALSE)</f>
        <v>29.26</v>
      </c>
      <c r="J21" s="14">
        <f>+VLOOKUP($B21,Gesamt!$A$5:$K$302,9,FALSE)</f>
        <v>0</v>
      </c>
      <c r="K21" s="14">
        <f>+VLOOKUP($B21,Gesamt!$A$5:$K$302,10,FALSE)</f>
        <v>0</v>
      </c>
      <c r="L21" s="14">
        <f t="shared" si="0"/>
        <v>117.44</v>
      </c>
      <c r="M21">
        <f t="shared" si="1"/>
        <v>-117.44</v>
      </c>
      <c r="N21" s="12"/>
      <c r="O21" s="12"/>
    </row>
    <row r="22" spans="1:15" ht="12.75">
      <c r="A22" s="1">
        <f>IF(L22&gt;0,RANK(M22,M:M),0)</f>
        <v>15</v>
      </c>
      <c r="B22" s="1">
        <v>315</v>
      </c>
      <c r="C22" s="2" t="str">
        <f>+VLOOKUP($B22,Gesamt!$A$5:$D$302,2,FALSE)</f>
        <v>Hoppe</v>
      </c>
      <c r="D22" s="2" t="str">
        <f>+VLOOKUP($B22,Gesamt!$A$5:$D$302,3,FALSE)</f>
        <v>Christian</v>
      </c>
      <c r="E22" s="1" t="str">
        <f>+VLOOKUP($B22,Gesamt!$A$5:$D$302,4,FALSE)</f>
        <v>Mettingen</v>
      </c>
      <c r="F22" s="14">
        <f>+VLOOKUP($B22,Gesamt!$A$5:$F$302,5,FALSE)</f>
        <v>29.38</v>
      </c>
      <c r="G22" s="14">
        <f>+VLOOKUP($B22,Gesamt!$A$5:$G$302,6,FALSE)</f>
        <v>29.23</v>
      </c>
      <c r="H22" s="14">
        <f>+VLOOKUP($B22,Gesamt!$A$5:$H$302,7,FALSE)</f>
        <v>29.55</v>
      </c>
      <c r="I22" s="14">
        <f>+VLOOKUP($B22,Gesamt!$A$5:$I$302,8,FALSE)</f>
        <v>29.29</v>
      </c>
      <c r="J22" s="14">
        <f>+VLOOKUP($B22,Gesamt!$A$5:$K$302,9,FALSE)</f>
        <v>0</v>
      </c>
      <c r="K22" s="14">
        <f>+VLOOKUP($B22,Gesamt!$A$5:$K$302,10,FALSE)</f>
        <v>0</v>
      </c>
      <c r="L22" s="14">
        <f t="shared" si="0"/>
        <v>117.45</v>
      </c>
      <c r="M22">
        <f t="shared" si="1"/>
        <v>-117.45</v>
      </c>
      <c r="N22" s="12"/>
      <c r="O22" s="12"/>
    </row>
    <row r="23" spans="1:15" ht="12.75">
      <c r="A23" s="1">
        <f>IF(L23&gt;0,RANK(M23,M:M),0)</f>
        <v>16</v>
      </c>
      <c r="B23" s="1">
        <v>340</v>
      </c>
      <c r="C23" s="2" t="str">
        <f>+VLOOKUP($B23,Gesamt!$A$5:$D$302,2,FALSE)</f>
        <v>Hollunder</v>
      </c>
      <c r="D23" s="2" t="str">
        <f>+VLOOKUP($B23,Gesamt!$A$5:$D$302,3,FALSE)</f>
        <v>Katharina</v>
      </c>
      <c r="E23" s="1" t="str">
        <f>+VLOOKUP($B23,Gesamt!$A$5:$D$302,4,FALSE)</f>
        <v>Friedrichsfeld</v>
      </c>
      <c r="F23" s="14">
        <f>+VLOOKUP($B23,Gesamt!$A$5:$F$302,5,FALSE)</f>
        <v>29.05</v>
      </c>
      <c r="G23" s="14">
        <f>+VLOOKUP($B23,Gesamt!$A$5:$G$302,6,FALSE)</f>
        <v>29.54</v>
      </c>
      <c r="H23" s="14">
        <f>+VLOOKUP($B23,Gesamt!$A$5:$H$302,7,FALSE)</f>
        <v>29.27</v>
      </c>
      <c r="I23" s="14">
        <f>+VLOOKUP($B23,Gesamt!$A$5:$I$302,8,FALSE)</f>
        <v>29.62</v>
      </c>
      <c r="J23" s="14">
        <f>+VLOOKUP($B23,Gesamt!$A$5:$K$302,9,FALSE)</f>
        <v>0</v>
      </c>
      <c r="K23" s="14">
        <f>+VLOOKUP($B23,Gesamt!$A$5:$K$302,10,FALSE)</f>
        <v>0</v>
      </c>
      <c r="L23" s="14">
        <f t="shared" si="0"/>
        <v>117.48</v>
      </c>
      <c r="M23">
        <f t="shared" si="1"/>
        <v>-117.48</v>
      </c>
      <c r="N23" s="12"/>
      <c r="O23" s="12"/>
    </row>
    <row r="24" spans="1:15" ht="12.75">
      <c r="A24" s="1">
        <f>IF(L24&gt;0,RANK(M24,M:M),0)</f>
        <v>17</v>
      </c>
      <c r="B24" s="1">
        <v>355</v>
      </c>
      <c r="C24" s="2" t="str">
        <f>+VLOOKUP($B24,Gesamt!$A$5:$D$302,2,FALSE)</f>
        <v>Isaac</v>
      </c>
      <c r="D24" s="2" t="str">
        <f>+VLOOKUP($B24,Gesamt!$A$5:$D$302,3,FALSE)</f>
        <v>Marvin</v>
      </c>
      <c r="E24" s="1" t="str">
        <f>+VLOOKUP($B24,Gesamt!$A$5:$D$302,4,FALSE)</f>
        <v>Simmerath</v>
      </c>
      <c r="F24" s="14">
        <f>+VLOOKUP($B24,Gesamt!$A$5:$F$302,5,FALSE)</f>
        <v>29.29</v>
      </c>
      <c r="G24" s="14">
        <f>+VLOOKUP($B24,Gesamt!$A$5:$G$302,6,FALSE)</f>
        <v>29.34</v>
      </c>
      <c r="H24" s="14">
        <f>+VLOOKUP($B24,Gesamt!$A$5:$H$302,7,FALSE)</f>
        <v>29.54</v>
      </c>
      <c r="I24" s="14">
        <f>+VLOOKUP($B24,Gesamt!$A$5:$I$302,8,FALSE)</f>
        <v>29.33</v>
      </c>
      <c r="J24" s="14">
        <f>+VLOOKUP($B24,Gesamt!$A$5:$K$302,9,FALSE)</f>
        <v>0</v>
      </c>
      <c r="K24" s="14">
        <f>+VLOOKUP($B24,Gesamt!$A$5:$K$302,10,FALSE)</f>
        <v>0</v>
      </c>
      <c r="L24" s="14">
        <f t="shared" si="0"/>
        <v>117.5</v>
      </c>
      <c r="M24">
        <f t="shared" si="1"/>
        <v>-117.5</v>
      </c>
      <c r="N24" s="12"/>
      <c r="O24" s="12"/>
    </row>
    <row r="25" spans="1:15" ht="12.75">
      <c r="A25" s="1">
        <f>IF(L25&gt;0,RANK(M25,M:M),0)</f>
        <v>18</v>
      </c>
      <c r="B25" s="1">
        <v>305</v>
      </c>
      <c r="C25" s="2" t="str">
        <f>+VLOOKUP($B25,Gesamt!$A$5:$D$302,2,FALSE)</f>
        <v>Meßbauer</v>
      </c>
      <c r="D25" s="2" t="str">
        <f>+VLOOKUP($B25,Gesamt!$A$5:$D$302,3,FALSE)</f>
        <v>Mariana</v>
      </c>
      <c r="E25" s="1" t="str">
        <f>+VLOOKUP($B25,Gesamt!$A$5:$D$302,4,FALSE)</f>
        <v>Rheine</v>
      </c>
      <c r="F25" s="14">
        <f>+VLOOKUP($B25,Gesamt!$A$5:$F$302,5,FALSE)</f>
        <v>29.52</v>
      </c>
      <c r="G25" s="14">
        <f>+VLOOKUP($B25,Gesamt!$A$5:$G$302,6,FALSE)</f>
        <v>29.27</v>
      </c>
      <c r="H25" s="14">
        <f>+VLOOKUP($B25,Gesamt!$A$5:$H$302,7,FALSE)</f>
        <v>29.54</v>
      </c>
      <c r="I25" s="14">
        <f>+VLOOKUP($B25,Gesamt!$A$5:$I$302,8,FALSE)</f>
        <v>29.22</v>
      </c>
      <c r="J25" s="14">
        <f>+VLOOKUP($B25,Gesamt!$A$5:$K$302,9,FALSE)</f>
        <v>0</v>
      </c>
      <c r="K25" s="14">
        <f>+VLOOKUP($B25,Gesamt!$A$5:$K$302,10,FALSE)</f>
        <v>0</v>
      </c>
      <c r="L25" s="14">
        <f t="shared" si="0"/>
        <v>117.55</v>
      </c>
      <c r="M25">
        <f t="shared" si="1"/>
        <v>-117.55</v>
      </c>
      <c r="N25" s="12"/>
      <c r="O25" s="12"/>
    </row>
    <row r="26" spans="1:15" ht="12.75">
      <c r="A26" s="1">
        <f>IF(L26&gt;0,RANK(M26,M:M),0)</f>
        <v>19</v>
      </c>
      <c r="B26" s="1">
        <v>319</v>
      </c>
      <c r="C26" s="2" t="str">
        <f>+VLOOKUP($B26,Gesamt!$A$5:$D$302,2,FALSE)</f>
        <v>Lorenz</v>
      </c>
      <c r="D26" s="2" t="str">
        <f>+VLOOKUP($B26,Gesamt!$A$5:$D$302,3,FALSE)</f>
        <v>Linda</v>
      </c>
      <c r="E26" s="1" t="str">
        <f>+VLOOKUP($B26,Gesamt!$A$5:$D$302,4,FALSE)</f>
        <v>Overath</v>
      </c>
      <c r="F26" s="14">
        <f>+VLOOKUP($B26,Gesamt!$A$5:$F$302,5,FALSE)</f>
        <v>29.06</v>
      </c>
      <c r="G26" s="14">
        <f>+VLOOKUP($B26,Gesamt!$A$5:$G$302,6,FALSE)</f>
        <v>29.56</v>
      </c>
      <c r="H26" s="14">
        <f>+VLOOKUP($B26,Gesamt!$A$5:$H$302,7,FALSE)</f>
        <v>29.36</v>
      </c>
      <c r="I26" s="14">
        <f>+VLOOKUP($B26,Gesamt!$A$5:$I$302,8,FALSE)</f>
        <v>29.58</v>
      </c>
      <c r="J26" s="14">
        <f>+VLOOKUP($B26,Gesamt!$A$5:$K$302,9,FALSE)</f>
        <v>0</v>
      </c>
      <c r="K26" s="14">
        <f>+VLOOKUP($B26,Gesamt!$A$5:$K$302,10,FALSE)</f>
        <v>0</v>
      </c>
      <c r="L26" s="14">
        <f t="shared" si="0"/>
        <v>117.56</v>
      </c>
      <c r="M26">
        <f t="shared" si="1"/>
        <v>-117.56</v>
      </c>
      <c r="N26" s="12"/>
      <c r="O26" s="12"/>
    </row>
    <row r="27" spans="1:15" ht="12.75">
      <c r="A27" s="1">
        <f>IF(L27&gt;0,RANK(M27,M:M),0)</f>
        <v>19</v>
      </c>
      <c r="B27" s="1">
        <v>332</v>
      </c>
      <c r="C27" s="2" t="str">
        <f>+VLOOKUP($B27,Gesamt!$A$5:$D$302,2,FALSE)</f>
        <v>van Limbeck</v>
      </c>
      <c r="D27" s="2" t="str">
        <f>+VLOOKUP($B27,Gesamt!$A$5:$D$302,3,FALSE)</f>
        <v>Lena</v>
      </c>
      <c r="E27" s="1" t="str">
        <f>+VLOOKUP($B27,Gesamt!$A$5:$D$302,4,FALSE)</f>
        <v>Friedrichsfeld</v>
      </c>
      <c r="F27" s="14">
        <f>+VLOOKUP($B27,Gesamt!$A$5:$F$302,5,FALSE)</f>
        <v>29.67</v>
      </c>
      <c r="G27" s="14">
        <f>+VLOOKUP($B27,Gesamt!$A$5:$G$302,6,FALSE)</f>
        <v>29.16</v>
      </c>
      <c r="H27" s="14">
        <f>+VLOOKUP($B27,Gesamt!$A$5:$H$302,7,FALSE)</f>
        <v>29.61</v>
      </c>
      <c r="I27" s="14">
        <f>+VLOOKUP($B27,Gesamt!$A$5:$I$302,8,FALSE)</f>
        <v>29.12</v>
      </c>
      <c r="J27" s="14">
        <f>+VLOOKUP($B27,Gesamt!$A$5:$K$302,9,FALSE)</f>
        <v>0</v>
      </c>
      <c r="K27" s="14">
        <f>+VLOOKUP($B27,Gesamt!$A$5:$K$302,10,FALSE)</f>
        <v>0</v>
      </c>
      <c r="L27" s="14">
        <f t="shared" si="0"/>
        <v>117.56</v>
      </c>
      <c r="M27">
        <f t="shared" si="1"/>
        <v>-117.56</v>
      </c>
      <c r="N27" s="12"/>
      <c r="O27" s="12"/>
    </row>
    <row r="28" spans="1:15" ht="12.75">
      <c r="A28" s="1">
        <f>IF(L28&gt;0,RANK(M28,M:M),0)</f>
        <v>19</v>
      </c>
      <c r="B28" s="1">
        <v>335</v>
      </c>
      <c r="C28" s="2" t="str">
        <f>+VLOOKUP($B28,Gesamt!$A$5:$D$302,2,FALSE)</f>
        <v>Overberg</v>
      </c>
      <c r="D28" s="2" t="str">
        <f>+VLOOKUP($B28,Gesamt!$A$5:$D$302,3,FALSE)</f>
        <v>Henning</v>
      </c>
      <c r="E28" s="1" t="str">
        <f>+VLOOKUP($B28,Gesamt!$A$5:$D$302,4,FALSE)</f>
        <v>Rheine</v>
      </c>
      <c r="F28" s="14">
        <f>+VLOOKUP($B28,Gesamt!$A$5:$F$302,5,FALSE)</f>
        <v>29.3</v>
      </c>
      <c r="G28" s="14">
        <f>+VLOOKUP($B28,Gesamt!$A$5:$G$302,6,FALSE)</f>
        <v>29.39</v>
      </c>
      <c r="H28" s="14">
        <f>+VLOOKUP($B28,Gesamt!$A$5:$H$302,7,FALSE)</f>
        <v>29.33</v>
      </c>
      <c r="I28" s="14">
        <f>+VLOOKUP($B28,Gesamt!$A$5:$I$302,8,FALSE)</f>
        <v>29.54</v>
      </c>
      <c r="J28" s="14">
        <f>+VLOOKUP($B28,Gesamt!$A$5:$K$302,9,FALSE)</f>
        <v>0</v>
      </c>
      <c r="K28" s="14">
        <f>+VLOOKUP($B28,Gesamt!$A$5:$K$302,10,FALSE)</f>
        <v>0</v>
      </c>
      <c r="L28" s="14">
        <f t="shared" si="0"/>
        <v>117.56</v>
      </c>
      <c r="M28">
        <f t="shared" si="1"/>
        <v>-117.56</v>
      </c>
      <c r="N28" s="12"/>
      <c r="O28" s="12"/>
    </row>
    <row r="29" spans="1:15" ht="12.75">
      <c r="A29" s="1">
        <f>IF(L29&gt;0,RANK(M29,M:M),0)</f>
        <v>22</v>
      </c>
      <c r="B29" s="1">
        <v>304</v>
      </c>
      <c r="C29" s="2" t="str">
        <f>+VLOOKUP($B29,Gesamt!$A$5:$D$302,2,FALSE)</f>
        <v>Athmer</v>
      </c>
      <c r="D29" s="2" t="str">
        <f>+VLOOKUP($B29,Gesamt!$A$5:$D$302,3,FALSE)</f>
        <v>Wiebke</v>
      </c>
      <c r="E29" s="1" t="str">
        <f>+VLOOKUP($B29,Gesamt!$A$5:$D$302,4,FALSE)</f>
        <v>Rheine</v>
      </c>
      <c r="F29" s="14">
        <f>+VLOOKUP($B29,Gesamt!$A$5:$F$302,5,FALSE)</f>
        <v>29.24</v>
      </c>
      <c r="G29" s="14">
        <f>+VLOOKUP($B29,Gesamt!$A$5:$G$302,6,FALSE)</f>
        <v>29.36</v>
      </c>
      <c r="H29" s="14">
        <f>+VLOOKUP($B29,Gesamt!$A$5:$H$302,7,FALSE)</f>
        <v>29.38</v>
      </c>
      <c r="I29" s="14">
        <f>+VLOOKUP($B29,Gesamt!$A$5:$I$302,8,FALSE)</f>
        <v>29.6</v>
      </c>
      <c r="J29" s="14">
        <f>+VLOOKUP($B29,Gesamt!$A$5:$K$302,9,FALSE)</f>
        <v>0</v>
      </c>
      <c r="K29" s="14">
        <f>+VLOOKUP($B29,Gesamt!$A$5:$K$302,10,FALSE)</f>
        <v>0</v>
      </c>
      <c r="L29" s="14">
        <f t="shared" si="0"/>
        <v>117.58</v>
      </c>
      <c r="M29">
        <f t="shared" si="1"/>
        <v>-117.58</v>
      </c>
      <c r="N29" s="12"/>
      <c r="O29" s="12"/>
    </row>
    <row r="30" spans="1:15" ht="12.75">
      <c r="A30" s="1">
        <f>IF(L30&gt;0,RANK(M30,M:M),0)</f>
        <v>23</v>
      </c>
      <c r="B30" s="1">
        <v>322</v>
      </c>
      <c r="C30" s="2" t="str">
        <f>+VLOOKUP($B30,Gesamt!$A$5:$D$302,2,FALSE)</f>
        <v>Wolters</v>
      </c>
      <c r="D30" s="2" t="str">
        <f>+VLOOKUP($B30,Gesamt!$A$5:$D$302,3,FALSE)</f>
        <v>Marcus</v>
      </c>
      <c r="E30" s="1" t="str">
        <f>+VLOOKUP($B30,Gesamt!$A$5:$D$302,4,FALSE)</f>
        <v>Kerpen</v>
      </c>
      <c r="F30" s="14">
        <f>+VLOOKUP($B30,Gesamt!$A$5:$F$302,5,FALSE)</f>
        <v>29.37</v>
      </c>
      <c r="G30" s="14">
        <f>+VLOOKUP($B30,Gesamt!$A$5:$G$302,6,FALSE)</f>
        <v>29.36</v>
      </c>
      <c r="H30" s="14">
        <f>+VLOOKUP($B30,Gesamt!$A$5:$H$302,7,FALSE)</f>
        <v>29.61</v>
      </c>
      <c r="I30" s="14">
        <f>+VLOOKUP($B30,Gesamt!$A$5:$I$302,8,FALSE)</f>
        <v>29.36</v>
      </c>
      <c r="J30" s="14">
        <f>+VLOOKUP($B30,Gesamt!$A$5:$K$302,9,FALSE)</f>
        <v>0</v>
      </c>
      <c r="K30" s="14">
        <f>+VLOOKUP($B30,Gesamt!$A$5:$K$302,10,FALSE)</f>
        <v>0</v>
      </c>
      <c r="L30" s="14">
        <f t="shared" si="0"/>
        <v>117.7</v>
      </c>
      <c r="M30">
        <f t="shared" si="1"/>
        <v>-117.7</v>
      </c>
      <c r="N30" s="12"/>
      <c r="O30" s="12"/>
    </row>
    <row r="31" spans="1:15" ht="12.75">
      <c r="A31" s="1">
        <f>IF(L31&gt;0,RANK(M31,M:M),0)</f>
        <v>23</v>
      </c>
      <c r="B31" s="1">
        <v>326</v>
      </c>
      <c r="C31" s="2" t="str">
        <f>+VLOOKUP($B31,Gesamt!$A$5:$D$302,2,FALSE)</f>
        <v>Wolters</v>
      </c>
      <c r="D31" s="2" t="str">
        <f>+VLOOKUP($B31,Gesamt!$A$5:$D$302,3,FALSE)</f>
        <v>Philipp</v>
      </c>
      <c r="E31" s="1" t="str">
        <f>+VLOOKUP($B31,Gesamt!$A$5:$D$302,4,FALSE)</f>
        <v>Kerpen</v>
      </c>
      <c r="F31" s="14">
        <f>+VLOOKUP($B31,Gesamt!$A$5:$F$302,5,FALSE)</f>
        <v>29.47</v>
      </c>
      <c r="G31" s="14">
        <f>+VLOOKUP($B31,Gesamt!$A$5:$G$302,6,FALSE)</f>
        <v>29.32</v>
      </c>
      <c r="H31" s="14">
        <f>+VLOOKUP($B31,Gesamt!$A$5:$H$302,7,FALSE)</f>
        <v>29.54</v>
      </c>
      <c r="I31" s="14">
        <f>+VLOOKUP($B31,Gesamt!$A$5:$I$302,8,FALSE)</f>
        <v>29.37</v>
      </c>
      <c r="J31" s="14">
        <f>+VLOOKUP($B31,Gesamt!$A$5:$K$302,9,FALSE)</f>
        <v>0</v>
      </c>
      <c r="K31" s="14">
        <f>+VLOOKUP($B31,Gesamt!$A$5:$K$302,10,FALSE)</f>
        <v>0</v>
      </c>
      <c r="L31" s="14">
        <f t="shared" si="0"/>
        <v>117.7</v>
      </c>
      <c r="M31">
        <f t="shared" si="1"/>
        <v>-117.7</v>
      </c>
      <c r="N31" s="12"/>
      <c r="O31" s="12"/>
    </row>
    <row r="32" spans="1:15" ht="12.75">
      <c r="A32" s="1">
        <f>IF(L32&gt;0,RANK(M32,M:M),0)</f>
        <v>25</v>
      </c>
      <c r="B32" s="1">
        <v>328</v>
      </c>
      <c r="C32" s="2" t="str">
        <f>+VLOOKUP($B32,Gesamt!$A$5:$D$302,2,FALSE)</f>
        <v>Strucken</v>
      </c>
      <c r="D32" s="2" t="str">
        <f>+VLOOKUP($B32,Gesamt!$A$5:$D$302,3,FALSE)</f>
        <v>Thimo</v>
      </c>
      <c r="E32" s="1" t="str">
        <f>+VLOOKUP($B32,Gesamt!$A$5:$D$302,4,FALSE)</f>
        <v>Viersen</v>
      </c>
      <c r="F32" s="14">
        <f>+VLOOKUP($B32,Gesamt!$A$5:$F$302,5,FALSE)</f>
        <v>29.55</v>
      </c>
      <c r="G32" s="14">
        <f>+VLOOKUP($B32,Gesamt!$A$5:$G$302,6,FALSE)</f>
        <v>29.21</v>
      </c>
      <c r="H32" s="14">
        <f>+VLOOKUP($B32,Gesamt!$A$5:$H$302,7,FALSE)</f>
        <v>29.65</v>
      </c>
      <c r="I32" s="14">
        <f>+VLOOKUP($B32,Gesamt!$A$5:$I$302,8,FALSE)</f>
        <v>29.3</v>
      </c>
      <c r="J32" s="14">
        <f>+VLOOKUP($B32,Gesamt!$A$5:$K$302,9,FALSE)</f>
        <v>0</v>
      </c>
      <c r="K32" s="14">
        <f>+VLOOKUP($B32,Gesamt!$A$5:$K$302,10,FALSE)</f>
        <v>0</v>
      </c>
      <c r="L32" s="14">
        <f t="shared" si="0"/>
        <v>117.71</v>
      </c>
      <c r="M32">
        <f t="shared" si="1"/>
        <v>-117.71</v>
      </c>
      <c r="N32" s="12"/>
      <c r="O32" s="12"/>
    </row>
    <row r="33" spans="1:15" ht="12.75">
      <c r="A33" s="1">
        <f>IF(L33&gt;0,RANK(M33,M:M),0)</f>
        <v>25</v>
      </c>
      <c r="B33" s="1">
        <v>363</v>
      </c>
      <c r="C33" s="2" t="str">
        <f>+VLOOKUP($B33,Gesamt!$A$5:$D$302,2,FALSE)</f>
        <v>Göpp</v>
      </c>
      <c r="D33" s="2" t="str">
        <f>+VLOOKUP($B33,Gesamt!$A$5:$D$302,3,FALSE)</f>
        <v>Dominik</v>
      </c>
      <c r="E33" s="1" t="str">
        <f>+VLOOKUP($B33,Gesamt!$A$5:$D$302,4,FALSE)</f>
        <v>Stromberg</v>
      </c>
      <c r="F33" s="14">
        <f>+VLOOKUP($B33,Gesamt!$A$5:$F$302,5,FALSE)</f>
        <v>29.61</v>
      </c>
      <c r="G33" s="14">
        <f>+VLOOKUP($B33,Gesamt!$A$5:$G$302,6,FALSE)</f>
        <v>29.4</v>
      </c>
      <c r="H33" s="14">
        <f>+VLOOKUP($B33,Gesamt!$A$5:$H$302,7,FALSE)</f>
        <v>29.62</v>
      </c>
      <c r="I33" s="14">
        <f>+VLOOKUP($B33,Gesamt!$A$5:$I$302,8,FALSE)</f>
        <v>29.08</v>
      </c>
      <c r="J33" s="14">
        <f>+VLOOKUP($B33,Gesamt!$A$5:$K$302,9,FALSE)</f>
        <v>0</v>
      </c>
      <c r="K33" s="14">
        <f>+VLOOKUP($B33,Gesamt!$A$5:$K$302,10,FALSE)</f>
        <v>0</v>
      </c>
      <c r="L33" s="14">
        <f t="shared" si="0"/>
        <v>117.71</v>
      </c>
      <c r="M33">
        <f t="shared" si="1"/>
        <v>-117.71</v>
      </c>
      <c r="N33" s="12"/>
      <c r="O33" s="12"/>
    </row>
    <row r="34" spans="1:15" ht="12.75">
      <c r="A34" s="1">
        <f>IF(L34&gt;0,RANK(M34,M:M),0)</f>
        <v>27</v>
      </c>
      <c r="B34" s="1">
        <v>325</v>
      </c>
      <c r="C34" s="2" t="str">
        <f>+VLOOKUP($B34,Gesamt!$A$5:$D$302,2,FALSE)</f>
        <v>Brockmann</v>
      </c>
      <c r="D34" s="2" t="str">
        <f>+VLOOKUP($B34,Gesamt!$A$5:$D$302,3,FALSE)</f>
        <v>Nadine</v>
      </c>
      <c r="E34" s="1" t="str">
        <f>+VLOOKUP($B34,Gesamt!$A$5:$D$302,4,FALSE)</f>
        <v>Bergkamen</v>
      </c>
      <c r="F34" s="14">
        <f>+VLOOKUP($B34,Gesamt!$A$5:$F$302,5,FALSE)</f>
        <v>29.16</v>
      </c>
      <c r="G34" s="14">
        <f>+VLOOKUP($B34,Gesamt!$A$5:$G$302,6,FALSE)</f>
        <v>29.65</v>
      </c>
      <c r="H34" s="14">
        <f>+VLOOKUP($B34,Gesamt!$A$5:$H$302,7,FALSE)</f>
        <v>29.32</v>
      </c>
      <c r="I34" s="14">
        <f>+VLOOKUP($B34,Gesamt!$A$5:$I$302,8,FALSE)</f>
        <v>29.59</v>
      </c>
      <c r="J34" s="14">
        <f>+VLOOKUP($B34,Gesamt!$A$5:$K$302,9,FALSE)</f>
        <v>0</v>
      </c>
      <c r="K34" s="14">
        <f>+VLOOKUP($B34,Gesamt!$A$5:$K$302,10,FALSE)</f>
        <v>0</v>
      </c>
      <c r="L34" s="14">
        <f t="shared" si="0"/>
        <v>117.72</v>
      </c>
      <c r="M34">
        <f t="shared" si="1"/>
        <v>-117.72</v>
      </c>
      <c r="N34" s="12"/>
      <c r="O34" s="12"/>
    </row>
    <row r="35" spans="1:15" ht="12.75">
      <c r="A35" s="1">
        <f>IF(L35&gt;0,RANK(M35,M:M),0)</f>
        <v>28</v>
      </c>
      <c r="B35" s="1">
        <v>347</v>
      </c>
      <c r="C35" s="2" t="str">
        <f>+VLOOKUP($B35,Gesamt!$A$5:$D$302,2,FALSE)</f>
        <v>Huppertz</v>
      </c>
      <c r="D35" s="2" t="str">
        <f>+VLOOKUP($B35,Gesamt!$A$5:$D$302,3,FALSE)</f>
        <v>Sven</v>
      </c>
      <c r="E35" s="1" t="str">
        <f>+VLOOKUP($B35,Gesamt!$A$5:$D$302,4,FALSE)</f>
        <v>Simmerath</v>
      </c>
      <c r="F35" s="14">
        <f>+VLOOKUP($B35,Gesamt!$A$5:$F$302,5,FALSE)</f>
        <v>29.28</v>
      </c>
      <c r="G35" s="14">
        <f>+VLOOKUP($B35,Gesamt!$A$5:$G$302,6,FALSE)</f>
        <v>29.49</v>
      </c>
      <c r="H35" s="14">
        <f>+VLOOKUP($B35,Gesamt!$A$5:$H$302,7,FALSE)</f>
        <v>29.22</v>
      </c>
      <c r="I35" s="14">
        <f>+VLOOKUP($B35,Gesamt!$A$5:$I$302,8,FALSE)</f>
        <v>29.76</v>
      </c>
      <c r="J35" s="14">
        <f>+VLOOKUP($B35,Gesamt!$A$5:$K$302,9,FALSE)</f>
        <v>0</v>
      </c>
      <c r="K35" s="14">
        <f>+VLOOKUP($B35,Gesamt!$A$5:$K$302,10,FALSE)</f>
        <v>0</v>
      </c>
      <c r="L35" s="14">
        <f t="shared" si="0"/>
        <v>117.75</v>
      </c>
      <c r="M35">
        <f t="shared" si="1"/>
        <v>-117.75</v>
      </c>
      <c r="N35" s="12"/>
      <c r="O35" s="12"/>
    </row>
    <row r="36" spans="1:15" ht="12.75">
      <c r="A36" s="1">
        <f>IF(L36&gt;0,RANK(M36,M:M),0)</f>
        <v>28</v>
      </c>
      <c r="B36" s="1">
        <v>351</v>
      </c>
      <c r="C36" s="2" t="str">
        <f>+VLOOKUP($B36,Gesamt!$A$5:$D$302,2,FALSE)</f>
        <v>Schnatz</v>
      </c>
      <c r="D36" s="2" t="str">
        <f>+VLOOKUP($B36,Gesamt!$A$5:$D$302,3,FALSE)</f>
        <v>Anna</v>
      </c>
      <c r="E36" s="1" t="str">
        <f>+VLOOKUP($B36,Gesamt!$A$5:$D$302,4,FALSE)</f>
        <v>Rheine</v>
      </c>
      <c r="F36" s="14">
        <f>+VLOOKUP($B36,Gesamt!$A$5:$F$302,5,FALSE)</f>
        <v>29.2</v>
      </c>
      <c r="G36" s="14">
        <f>+VLOOKUP($B36,Gesamt!$A$5:$G$302,6,FALSE)</f>
        <v>29.62</v>
      </c>
      <c r="H36" s="14">
        <f>+VLOOKUP($B36,Gesamt!$A$5:$H$302,7,FALSE)</f>
        <v>29.29</v>
      </c>
      <c r="I36" s="14">
        <f>+VLOOKUP($B36,Gesamt!$A$5:$I$302,8,FALSE)</f>
        <v>29.64</v>
      </c>
      <c r="J36" s="14">
        <f>+VLOOKUP($B36,Gesamt!$A$5:$K$302,9,FALSE)</f>
        <v>0</v>
      </c>
      <c r="K36" s="14">
        <f>+VLOOKUP($B36,Gesamt!$A$5:$K$302,10,FALSE)</f>
        <v>0</v>
      </c>
      <c r="L36" s="14">
        <f t="shared" si="0"/>
        <v>117.75</v>
      </c>
      <c r="M36">
        <f t="shared" si="1"/>
        <v>-117.75</v>
      </c>
      <c r="N36" s="12"/>
      <c r="O36" s="12"/>
    </row>
    <row r="37" spans="1:15" ht="12.75">
      <c r="A37" s="1">
        <f>IF(L37&gt;0,RANK(M37,M:M),0)</f>
        <v>28</v>
      </c>
      <c r="B37" s="1">
        <v>353</v>
      </c>
      <c r="C37" s="2" t="str">
        <f>+VLOOKUP($B37,Gesamt!$A$5:$D$302,2,FALSE)</f>
        <v>Winnen</v>
      </c>
      <c r="D37" s="2" t="str">
        <f>+VLOOKUP($B37,Gesamt!$A$5:$D$302,3,FALSE)</f>
        <v>Franziska</v>
      </c>
      <c r="E37" s="1" t="str">
        <f>+VLOOKUP($B37,Gesamt!$A$5:$D$302,4,FALSE)</f>
        <v>Viersen</v>
      </c>
      <c r="F37" s="14">
        <f>+VLOOKUP($B37,Gesamt!$A$5:$F$302,5,FALSE)</f>
        <v>29.29</v>
      </c>
      <c r="G37" s="14">
        <f>+VLOOKUP($B37,Gesamt!$A$5:$G$302,6,FALSE)</f>
        <v>29.47</v>
      </c>
      <c r="H37" s="14">
        <f>+VLOOKUP($B37,Gesamt!$A$5:$H$302,7,FALSE)</f>
        <v>29.48</v>
      </c>
      <c r="I37" s="14">
        <f>+VLOOKUP($B37,Gesamt!$A$5:$I$302,8,FALSE)</f>
        <v>29.51</v>
      </c>
      <c r="J37" s="14">
        <f>+VLOOKUP($B37,Gesamt!$A$5:$K$302,9,FALSE)</f>
        <v>0</v>
      </c>
      <c r="K37" s="14">
        <f>+VLOOKUP($B37,Gesamt!$A$5:$K$302,10,FALSE)</f>
        <v>0</v>
      </c>
      <c r="L37" s="14">
        <f>SUM(F37*$F$4+G37*$G$4+H37*$H$4+I37*$I$4+J37*$J$4+K37*$K$4)</f>
        <v>117.75</v>
      </c>
      <c r="M37">
        <f t="shared" si="1"/>
        <v>-117.75</v>
      </c>
      <c r="N37" s="12"/>
      <c r="O37" s="12"/>
    </row>
    <row r="38" spans="1:15" ht="12.75">
      <c r="A38" s="1">
        <f>IF(L38&gt;0,RANK(M38,M:M),0)</f>
        <v>31</v>
      </c>
      <c r="B38" s="1">
        <v>306</v>
      </c>
      <c r="C38" s="2" t="str">
        <f>+VLOOKUP($B38,Gesamt!$A$5:$D$302,2,FALSE)</f>
        <v>Reinelt</v>
      </c>
      <c r="D38" s="2" t="str">
        <f>+VLOOKUP($B38,Gesamt!$A$5:$D$302,3,FALSE)</f>
        <v>Benedikt</v>
      </c>
      <c r="E38" s="1" t="str">
        <f>+VLOOKUP($B38,Gesamt!$A$5:$D$302,4,FALSE)</f>
        <v>Rheine</v>
      </c>
      <c r="F38" s="14">
        <f>+VLOOKUP($B38,Gesamt!$A$5:$F$302,5,FALSE)</f>
        <v>29.29</v>
      </c>
      <c r="G38" s="14">
        <f>+VLOOKUP($B38,Gesamt!$A$5:$G$302,6,FALSE)</f>
        <v>29.63</v>
      </c>
      <c r="H38" s="14">
        <f>+VLOOKUP($B38,Gesamt!$A$5:$H$302,7,FALSE)</f>
        <v>29.4</v>
      </c>
      <c r="I38" s="14">
        <f>+VLOOKUP($B38,Gesamt!$A$5:$I$302,8,FALSE)</f>
        <v>29.57</v>
      </c>
      <c r="J38" s="14">
        <f>+VLOOKUP($B38,Gesamt!$A$5:$K$302,9,FALSE)</f>
        <v>0</v>
      </c>
      <c r="K38" s="14">
        <f>+VLOOKUP($B38,Gesamt!$A$5:$K$302,10,FALSE)</f>
        <v>0</v>
      </c>
      <c r="L38" s="14">
        <f t="shared" si="0"/>
        <v>117.89</v>
      </c>
      <c r="M38">
        <f t="shared" si="1"/>
        <v>-117.89</v>
      </c>
      <c r="N38" s="12"/>
      <c r="O38" s="12"/>
    </row>
    <row r="39" spans="1:15" ht="12.75">
      <c r="A39" s="1">
        <f>IF(L39&gt;0,RANK(M39,M:M),0)</f>
        <v>32</v>
      </c>
      <c r="B39" s="1">
        <v>337</v>
      </c>
      <c r="C39" s="2" t="str">
        <f>+VLOOKUP($B39,Gesamt!$A$5:$D$302,2,FALSE)</f>
        <v>Deck</v>
      </c>
      <c r="D39" s="2" t="str">
        <f>+VLOOKUP($B39,Gesamt!$A$5:$D$302,3,FALSE)</f>
        <v>Sebastian</v>
      </c>
      <c r="E39" s="1" t="str">
        <f>+VLOOKUP($B39,Gesamt!$A$5:$D$302,4,FALSE)</f>
        <v>Simmerath</v>
      </c>
      <c r="F39" s="14">
        <f>+VLOOKUP($B39,Gesamt!$A$5:$F$302,5,FALSE)</f>
        <v>29.28</v>
      </c>
      <c r="G39" s="14">
        <f>+VLOOKUP($B39,Gesamt!$A$5:$G$302,6,FALSE)</f>
        <v>29.57</v>
      </c>
      <c r="H39" s="14">
        <f>+VLOOKUP($B39,Gesamt!$A$5:$H$302,7,FALSE)</f>
        <v>29.3</v>
      </c>
      <c r="I39" s="14">
        <f>+VLOOKUP($B39,Gesamt!$A$5:$I$302,8,FALSE)</f>
        <v>29.75</v>
      </c>
      <c r="J39" s="14">
        <f>+VLOOKUP($B39,Gesamt!$A$5:$K$302,9,FALSE)</f>
        <v>0</v>
      </c>
      <c r="K39" s="14">
        <f>+VLOOKUP($B39,Gesamt!$A$5:$K$302,10,FALSE)</f>
        <v>0</v>
      </c>
      <c r="L39" s="14">
        <f t="shared" si="0"/>
        <v>117.9</v>
      </c>
      <c r="M39">
        <f t="shared" si="1"/>
        <v>-117.9</v>
      </c>
      <c r="N39" s="12"/>
      <c r="O39" s="12"/>
    </row>
    <row r="40" spans="1:15" ht="12.75">
      <c r="A40" s="1">
        <f>IF(L40&gt;0,RANK(M40,M:M),0)</f>
        <v>33</v>
      </c>
      <c r="B40" s="1">
        <v>345</v>
      </c>
      <c r="C40" s="2" t="str">
        <f>+VLOOKUP($B40,Gesamt!$A$5:$D$302,2,FALSE)</f>
        <v>Bloch</v>
      </c>
      <c r="D40" s="2" t="str">
        <f>+VLOOKUP($B40,Gesamt!$A$5:$D$302,3,FALSE)</f>
        <v>Christin</v>
      </c>
      <c r="E40" s="1" t="str">
        <f>+VLOOKUP($B40,Gesamt!$A$5:$D$302,4,FALSE)</f>
        <v>Friedrichsfeld</v>
      </c>
      <c r="F40" s="14">
        <f>+VLOOKUP($B40,Gesamt!$A$5:$F$302,5,FALSE)</f>
        <v>29.2</v>
      </c>
      <c r="G40" s="14">
        <f>+VLOOKUP($B40,Gesamt!$A$5:$G$302,6,FALSE)</f>
        <v>29.76</v>
      </c>
      <c r="H40" s="14">
        <f>+VLOOKUP($B40,Gesamt!$A$5:$H$302,7,FALSE)</f>
        <v>29.24</v>
      </c>
      <c r="I40" s="14">
        <f>+VLOOKUP($B40,Gesamt!$A$5:$I$302,8,FALSE)</f>
        <v>29.74</v>
      </c>
      <c r="J40" s="14">
        <f>+VLOOKUP($B40,Gesamt!$A$5:$K$302,9,FALSE)</f>
        <v>0</v>
      </c>
      <c r="K40" s="14">
        <f>+VLOOKUP($B40,Gesamt!$A$5:$K$302,10,FALSE)</f>
        <v>0</v>
      </c>
      <c r="L40" s="14">
        <f t="shared" si="0"/>
        <v>117.94</v>
      </c>
      <c r="M40">
        <f t="shared" si="1"/>
        <v>-117.94</v>
      </c>
      <c r="N40" s="12"/>
      <c r="O40" s="12"/>
    </row>
    <row r="41" spans="1:15" ht="12.75">
      <c r="A41" s="1">
        <f>IF(L41&gt;0,RANK(M41,M:M),0)</f>
        <v>34</v>
      </c>
      <c r="B41" s="1">
        <v>341</v>
      </c>
      <c r="C41" s="2" t="str">
        <f>+VLOOKUP($B41,Gesamt!$A$5:$D$302,2,FALSE)</f>
        <v>Winnen</v>
      </c>
      <c r="D41" s="2" t="str">
        <f>+VLOOKUP($B41,Gesamt!$A$5:$D$302,3,FALSE)</f>
        <v>Jonas</v>
      </c>
      <c r="E41" s="1" t="str">
        <f>+VLOOKUP($B41,Gesamt!$A$5:$D$302,4,FALSE)</f>
        <v>Viersen</v>
      </c>
      <c r="F41" s="14">
        <f>+VLOOKUP($B41,Gesamt!$A$5:$F$302,5,FALSE)</f>
        <v>29.47</v>
      </c>
      <c r="G41" s="14">
        <f>+VLOOKUP($B41,Gesamt!$A$5:$G$302,6,FALSE)</f>
        <v>29.42</v>
      </c>
      <c r="H41" s="14">
        <f>+VLOOKUP($B41,Gesamt!$A$5:$H$302,7,FALSE)</f>
        <v>29.68</v>
      </c>
      <c r="I41" s="14">
        <f>+VLOOKUP($B41,Gesamt!$A$5:$I$302,8,FALSE)</f>
        <v>29.41</v>
      </c>
      <c r="J41" s="14">
        <f>+VLOOKUP($B41,Gesamt!$A$5:$K$302,9,FALSE)</f>
        <v>0</v>
      </c>
      <c r="K41" s="14">
        <f>+VLOOKUP($B41,Gesamt!$A$5:$K$302,10,FALSE)</f>
        <v>0</v>
      </c>
      <c r="L41" s="14">
        <f t="shared" si="0"/>
        <v>117.98</v>
      </c>
      <c r="M41">
        <f t="shared" si="1"/>
        <v>-117.98</v>
      </c>
      <c r="N41" s="12"/>
      <c r="O41" s="12"/>
    </row>
    <row r="42" spans="1:15" ht="12.75">
      <c r="A42" s="1">
        <f>IF(L42&gt;0,RANK(M42,M:M),0)</f>
        <v>35</v>
      </c>
      <c r="B42" s="1">
        <v>339</v>
      </c>
      <c r="C42" s="2" t="str">
        <f>+VLOOKUP($B42,Gesamt!$A$5:$D$302,2,FALSE)</f>
        <v>Hummels</v>
      </c>
      <c r="D42" s="2" t="str">
        <f>+VLOOKUP($B42,Gesamt!$A$5:$D$302,3,FALSE)</f>
        <v>Melissa</v>
      </c>
      <c r="E42" s="1" t="str">
        <f>+VLOOKUP($B42,Gesamt!$A$5:$D$302,4,FALSE)</f>
        <v>Stromberg</v>
      </c>
      <c r="F42" s="14">
        <f>+VLOOKUP($B42,Gesamt!$A$5:$F$302,5,FALSE)</f>
        <v>29.44</v>
      </c>
      <c r="G42" s="14">
        <f>+VLOOKUP($B42,Gesamt!$A$5:$G$302,6,FALSE)</f>
        <v>29.39</v>
      </c>
      <c r="H42" s="14">
        <f>+VLOOKUP($B42,Gesamt!$A$5:$H$302,7,FALSE)</f>
        <v>29.52</v>
      </c>
      <c r="I42" s="14">
        <f>+VLOOKUP($B42,Gesamt!$A$5:$I$302,8,FALSE)</f>
        <v>29.64</v>
      </c>
      <c r="J42" s="14">
        <f>+VLOOKUP($B42,Gesamt!$A$5:$K$302,9,FALSE)</f>
        <v>0</v>
      </c>
      <c r="K42" s="14">
        <f>+VLOOKUP($B42,Gesamt!$A$5:$K$302,10,FALSE)</f>
        <v>0</v>
      </c>
      <c r="L42" s="14">
        <f t="shared" si="0"/>
        <v>117.99</v>
      </c>
      <c r="M42">
        <f t="shared" si="1"/>
        <v>-117.99</v>
      </c>
      <c r="N42" s="12"/>
      <c r="O42" s="12"/>
    </row>
    <row r="43" spans="1:15" ht="12.75">
      <c r="A43" s="1">
        <f>IF(L43&gt;0,RANK(M43,M:M),0)</f>
        <v>36</v>
      </c>
      <c r="B43" s="1">
        <v>334</v>
      </c>
      <c r="C43" s="2" t="str">
        <f>+VLOOKUP($B43,Gesamt!$A$5:$D$302,2,FALSE)</f>
        <v>Sippekamp</v>
      </c>
      <c r="D43" s="2" t="str">
        <f>+VLOOKUP($B43,Gesamt!$A$5:$D$302,3,FALSE)</f>
        <v>Marco</v>
      </c>
      <c r="E43" s="1" t="str">
        <f>+VLOOKUP($B43,Gesamt!$A$5:$D$302,4,FALSE)</f>
        <v>Friedrichsfeld</v>
      </c>
      <c r="F43" s="14">
        <f>+VLOOKUP($B43,Gesamt!$A$5:$F$302,5,FALSE)</f>
        <v>29.46</v>
      </c>
      <c r="G43" s="14">
        <f>+VLOOKUP($B43,Gesamt!$A$5:$G$302,6,FALSE)</f>
        <v>29.26</v>
      </c>
      <c r="H43" s="14">
        <f>+VLOOKUP($B43,Gesamt!$A$5:$H$302,7,FALSE)</f>
        <v>29.8</v>
      </c>
      <c r="I43" s="14">
        <f>+VLOOKUP($B43,Gesamt!$A$5:$I$302,8,FALSE)</f>
        <v>29.48</v>
      </c>
      <c r="J43" s="14">
        <f>+VLOOKUP($B43,Gesamt!$A$5:$K$302,9,FALSE)</f>
        <v>0</v>
      </c>
      <c r="K43" s="14">
        <f>+VLOOKUP($B43,Gesamt!$A$5:$K$302,10,FALSE)</f>
        <v>0</v>
      </c>
      <c r="L43" s="14">
        <f t="shared" si="0"/>
        <v>118</v>
      </c>
      <c r="M43">
        <f t="shared" si="1"/>
        <v>-118</v>
      </c>
      <c r="N43" s="12"/>
      <c r="O43" s="12"/>
    </row>
    <row r="44" spans="1:13" ht="12.75">
      <c r="A44" s="1">
        <f>IF(L44&gt;0,RANK(M44,M:M),0)</f>
        <v>37</v>
      </c>
      <c r="B44" s="1">
        <v>354</v>
      </c>
      <c r="C44" s="2" t="str">
        <f>+VLOOKUP($B44,Gesamt!$A$5:$D$302,2,FALSE)</f>
        <v>Hegner</v>
      </c>
      <c r="D44" s="2" t="str">
        <f>+VLOOKUP($B44,Gesamt!$A$5:$D$302,3,FALSE)</f>
        <v>Mark</v>
      </c>
      <c r="E44" s="1" t="str">
        <f>+VLOOKUP($B44,Gesamt!$A$5:$D$302,4,FALSE)</f>
        <v>Friedrichsfeld</v>
      </c>
      <c r="F44" s="14">
        <f>+VLOOKUP($B44,Gesamt!$A$5:$F$302,5,FALSE)</f>
        <v>29.22</v>
      </c>
      <c r="G44" s="14">
        <f>+VLOOKUP($B44,Gesamt!$A$5:$G$302,6,FALSE)</f>
        <v>29.72</v>
      </c>
      <c r="H44" s="14">
        <f>+VLOOKUP($B44,Gesamt!$A$5:$H$302,7,FALSE)</f>
        <v>29.37</v>
      </c>
      <c r="I44" s="14">
        <f>+VLOOKUP($B44,Gesamt!$A$5:$I$302,8,FALSE)</f>
        <v>29.71</v>
      </c>
      <c r="J44" s="14">
        <f>+VLOOKUP($B44,Gesamt!$A$5:$K$302,9,FALSE)</f>
        <v>0</v>
      </c>
      <c r="K44" s="14">
        <f>+VLOOKUP($B44,Gesamt!$A$5:$K$302,10,FALSE)</f>
        <v>0</v>
      </c>
      <c r="L44" s="14">
        <f t="shared" si="0"/>
        <v>118.02</v>
      </c>
      <c r="M44">
        <f t="shared" si="1"/>
        <v>-118.02</v>
      </c>
    </row>
    <row r="45" spans="1:13" ht="12.75">
      <c r="A45" s="1">
        <f>IF(L45&gt;0,RANK(M45,M:M),0)</f>
        <v>37</v>
      </c>
      <c r="B45" s="1">
        <v>367</v>
      </c>
      <c r="C45" s="2" t="str">
        <f>+VLOOKUP($B45,Gesamt!$A$5:$D$302,2,FALSE)</f>
        <v>Kicza</v>
      </c>
      <c r="D45" s="2" t="str">
        <f>+VLOOKUP($B45,Gesamt!$A$5:$D$302,3,FALSE)</f>
        <v>Tim</v>
      </c>
      <c r="E45" s="1" t="str">
        <f>+VLOOKUP($B45,Gesamt!$A$5:$D$302,4,FALSE)</f>
        <v>Bergkamen</v>
      </c>
      <c r="F45" s="14">
        <f>+VLOOKUP($B45,Gesamt!$A$5:$F$302,5,FALSE)</f>
        <v>29.3</v>
      </c>
      <c r="G45" s="14">
        <f>+VLOOKUP($B45,Gesamt!$A$5:$G$302,6,FALSE)</f>
        <v>29.65</v>
      </c>
      <c r="H45" s="14">
        <f>+VLOOKUP($B45,Gesamt!$A$5:$H$302,7,FALSE)</f>
        <v>29.42</v>
      </c>
      <c r="I45" s="14">
        <f>+VLOOKUP($B45,Gesamt!$A$5:$I$302,8,FALSE)</f>
        <v>29.65</v>
      </c>
      <c r="J45" s="14">
        <f>+VLOOKUP($B45,Gesamt!$A$5:$K$302,9,FALSE)</f>
        <v>0</v>
      </c>
      <c r="K45" s="14">
        <f>+VLOOKUP($B45,Gesamt!$A$5:$K$302,10,FALSE)</f>
        <v>0</v>
      </c>
      <c r="L45" s="14">
        <f>SUM(F45*$F$4+G45*$G$4+H45*$H$4+I45*$I$4+J45*$J$4+K45*$K$4)</f>
        <v>118.02</v>
      </c>
      <c r="M45">
        <f t="shared" si="1"/>
        <v>-118.02</v>
      </c>
    </row>
    <row r="46" spans="1:13" ht="12.75">
      <c r="A46" s="1">
        <f>IF(L46&gt;0,RANK(M46,M:M),0)</f>
        <v>39</v>
      </c>
      <c r="B46" s="1">
        <v>348</v>
      </c>
      <c r="C46" s="2" t="str">
        <f>+VLOOKUP($B46,Gesamt!$A$5:$D$302,2,FALSE)</f>
        <v>Brüggemann</v>
      </c>
      <c r="D46" s="2" t="str">
        <f>+VLOOKUP($B46,Gesamt!$A$5:$D$302,3,FALSE)</f>
        <v>Jessica</v>
      </c>
      <c r="E46" s="1" t="str">
        <f>+VLOOKUP($B46,Gesamt!$A$5:$D$302,4,FALSE)</f>
        <v>Havixbeck</v>
      </c>
      <c r="F46" s="14">
        <f>+VLOOKUP($B46,Gesamt!$A$5:$F$302,5,FALSE)</f>
        <v>29.32</v>
      </c>
      <c r="G46" s="14">
        <f>+VLOOKUP($B46,Gesamt!$A$5:$G$302,6,FALSE)</f>
        <v>29.63</v>
      </c>
      <c r="H46" s="14">
        <f>+VLOOKUP($B46,Gesamt!$A$5:$H$302,7,FALSE)</f>
        <v>29.33</v>
      </c>
      <c r="I46" s="14">
        <f>+VLOOKUP($B46,Gesamt!$A$5:$I$302,8,FALSE)</f>
        <v>29.76</v>
      </c>
      <c r="J46" s="14">
        <f>+VLOOKUP($B46,Gesamt!$A$5:$K$302,9,FALSE)</f>
        <v>0</v>
      </c>
      <c r="K46" s="14">
        <f>+VLOOKUP($B46,Gesamt!$A$5:$K$302,10,FALSE)</f>
        <v>0</v>
      </c>
      <c r="L46" s="14">
        <f>SUM(F46*$F$4+G46*$G$4+H46*$H$4+I46*$I$4+J46*$J$4+K46*$K$4)</f>
        <v>118.04</v>
      </c>
      <c r="M46">
        <f t="shared" si="1"/>
        <v>-118.04</v>
      </c>
    </row>
    <row r="47" spans="1:13" ht="12.75">
      <c r="A47" s="1">
        <f>IF(L47&gt;0,RANK(M47,M:M),0)</f>
        <v>40</v>
      </c>
      <c r="B47" s="1">
        <v>313</v>
      </c>
      <c r="C47" s="2" t="str">
        <f>+VLOOKUP($B47,Gesamt!$A$5:$D$302,2,FALSE)</f>
        <v>Tenambergen</v>
      </c>
      <c r="D47" s="2" t="str">
        <f>+VLOOKUP($B47,Gesamt!$A$5:$D$302,3,FALSE)</f>
        <v>Martin</v>
      </c>
      <c r="E47" s="1" t="str">
        <f>+VLOOKUP($B47,Gesamt!$A$5:$D$302,4,FALSE)</f>
        <v>Mettingen</v>
      </c>
      <c r="F47" s="14">
        <f>+VLOOKUP($B47,Gesamt!$A$5:$F$302,5,FALSE)</f>
        <v>29.27</v>
      </c>
      <c r="G47" s="14">
        <f>+VLOOKUP($B47,Gesamt!$A$5:$G$302,6,FALSE)</f>
        <v>29.8</v>
      </c>
      <c r="H47" s="14">
        <f>+VLOOKUP($B47,Gesamt!$A$5:$H$302,7,FALSE)</f>
        <v>29.48</v>
      </c>
      <c r="I47" s="14">
        <f>+VLOOKUP($B47,Gesamt!$A$5:$I$302,8,FALSE)</f>
        <v>29.57</v>
      </c>
      <c r="J47" s="14">
        <f>+VLOOKUP($B47,Gesamt!$A$5:$K$302,9,FALSE)</f>
        <v>0</v>
      </c>
      <c r="K47" s="14">
        <f>+VLOOKUP($B47,Gesamt!$A$5:$K$302,10,FALSE)</f>
        <v>0</v>
      </c>
      <c r="L47" s="14">
        <f t="shared" si="0"/>
        <v>118.12</v>
      </c>
      <c r="M47">
        <f t="shared" si="1"/>
        <v>-118.12</v>
      </c>
    </row>
    <row r="48" spans="1:13" ht="12.75">
      <c r="A48" s="1">
        <f>IF(L48&gt;0,RANK(M48,M:M),0)</f>
        <v>41</v>
      </c>
      <c r="B48" s="1">
        <v>336</v>
      </c>
      <c r="C48" s="2" t="str">
        <f>+VLOOKUP($B48,Gesamt!$A$5:$D$302,2,FALSE)</f>
        <v>Clausmeier</v>
      </c>
      <c r="D48" s="2" t="str">
        <f>+VLOOKUP($B48,Gesamt!$A$5:$D$302,3,FALSE)</f>
        <v>Kai</v>
      </c>
      <c r="E48" s="1" t="str">
        <f>+VLOOKUP($B48,Gesamt!$A$5:$D$302,4,FALSE)</f>
        <v>Mettingen</v>
      </c>
      <c r="F48" s="14">
        <f>+VLOOKUP($B48,Gesamt!$A$5:$F$302,5,FALSE)</f>
        <v>29.55</v>
      </c>
      <c r="G48" s="14">
        <f>+VLOOKUP($B48,Gesamt!$A$5:$G$302,6,FALSE)</f>
        <v>29.33</v>
      </c>
      <c r="H48" s="14">
        <f>+VLOOKUP($B48,Gesamt!$A$5:$H$302,7,FALSE)</f>
        <v>29.79</v>
      </c>
      <c r="I48" s="14">
        <f>+VLOOKUP($B48,Gesamt!$A$5:$I$302,8,FALSE)</f>
        <v>29.47</v>
      </c>
      <c r="J48" s="14">
        <f>+VLOOKUP($B48,Gesamt!$A$5:$K$302,9,FALSE)</f>
        <v>0</v>
      </c>
      <c r="K48" s="14">
        <f>+VLOOKUP($B48,Gesamt!$A$5:$K$302,10,FALSE)</f>
        <v>0</v>
      </c>
      <c r="L48" s="14">
        <f t="shared" si="0"/>
        <v>118.14</v>
      </c>
      <c r="M48">
        <f t="shared" si="1"/>
        <v>-118.14</v>
      </c>
    </row>
    <row r="49" spans="1:13" ht="12.75">
      <c r="A49" s="1">
        <f>IF(L49&gt;0,RANK(M49,M:M),0)</f>
        <v>42</v>
      </c>
      <c r="B49" s="1">
        <v>362</v>
      </c>
      <c r="C49" s="2" t="str">
        <f>+VLOOKUP($B49,Gesamt!$A$5:$D$302,2,FALSE)</f>
        <v>Fregin</v>
      </c>
      <c r="D49" s="2" t="str">
        <f>+VLOOKUP($B49,Gesamt!$A$5:$D$302,3,FALSE)</f>
        <v>Lara</v>
      </c>
      <c r="E49" s="1" t="str">
        <f>+VLOOKUP($B49,Gesamt!$A$5:$D$302,4,FALSE)</f>
        <v>Friedrichsfeld</v>
      </c>
      <c r="F49" s="14">
        <f>+VLOOKUP($B49,Gesamt!$A$5:$F$302,5,FALSE)</f>
        <v>29.25</v>
      </c>
      <c r="G49" s="14">
        <f>+VLOOKUP($B49,Gesamt!$A$5:$G$302,6,FALSE)</f>
        <v>29.76</v>
      </c>
      <c r="H49" s="14">
        <f>+VLOOKUP($B49,Gesamt!$A$5:$H$302,7,FALSE)</f>
        <v>29.61</v>
      </c>
      <c r="I49" s="14">
        <f>+VLOOKUP($B49,Gesamt!$A$5:$I$302,8,FALSE)</f>
        <v>29.54</v>
      </c>
      <c r="J49" s="14">
        <f>+VLOOKUP($B49,Gesamt!$A$5:$K$302,9,FALSE)</f>
        <v>0</v>
      </c>
      <c r="K49" s="14">
        <f>+VLOOKUP($B49,Gesamt!$A$5:$K$302,10,FALSE)</f>
        <v>0</v>
      </c>
      <c r="L49" s="14">
        <f t="shared" si="0"/>
        <v>118.16</v>
      </c>
      <c r="M49">
        <f t="shared" si="1"/>
        <v>-118.16</v>
      </c>
    </row>
    <row r="50" spans="1:13" ht="12.75">
      <c r="A50" s="1">
        <f>IF(L50&gt;0,RANK(M50,M:M),0)</f>
        <v>43</v>
      </c>
      <c r="B50" s="1">
        <v>375</v>
      </c>
      <c r="C50" s="2" t="str">
        <f>+VLOOKUP($B50,Gesamt!$A$5:$D$302,2,FALSE)</f>
        <v>Zwenger</v>
      </c>
      <c r="D50" s="2" t="str">
        <f>+VLOOKUP($B50,Gesamt!$A$5:$D$302,3,FALSE)</f>
        <v>Chiara</v>
      </c>
      <c r="E50" s="1" t="str">
        <f>+VLOOKUP($B50,Gesamt!$A$5:$D$302,4,FALSE)</f>
        <v>Mettingen</v>
      </c>
      <c r="F50" s="14">
        <f>+VLOOKUP($B50,Gesamt!$A$5:$F$302,5,FALSE)</f>
        <v>29.34</v>
      </c>
      <c r="G50" s="14">
        <f>+VLOOKUP($B50,Gesamt!$A$5:$G$302,6,FALSE)</f>
        <v>29.69</v>
      </c>
      <c r="H50" s="14">
        <f>+VLOOKUP($B50,Gesamt!$A$5:$H$302,7,FALSE)</f>
        <v>29.71</v>
      </c>
      <c r="I50" s="14">
        <f>+VLOOKUP($B50,Gesamt!$A$5:$I$302,8,FALSE)</f>
        <v>29.74</v>
      </c>
      <c r="J50" s="14">
        <f>+VLOOKUP($B50,Gesamt!$A$5:$K$302,9,FALSE)</f>
        <v>0</v>
      </c>
      <c r="K50" s="14">
        <f>+VLOOKUP($B50,Gesamt!$A$5:$K$302,10,FALSE)</f>
        <v>0</v>
      </c>
      <c r="L50" s="14">
        <f t="shared" si="0"/>
        <v>118.48</v>
      </c>
      <c r="M50">
        <f t="shared" si="1"/>
        <v>-118.48</v>
      </c>
    </row>
    <row r="51" spans="1:13" ht="12.75">
      <c r="A51" s="1">
        <f>IF(L51&gt;0,RANK(M51,M:M),0)</f>
        <v>44</v>
      </c>
      <c r="B51" s="1">
        <v>357</v>
      </c>
      <c r="C51" s="2" t="str">
        <f>+VLOOKUP($B51,Gesamt!$A$5:$D$302,2,FALSE)</f>
        <v>Brückerhoff</v>
      </c>
      <c r="D51" s="2" t="str">
        <f>+VLOOKUP($B51,Gesamt!$A$5:$D$302,3,FALSE)</f>
        <v>Finja</v>
      </c>
      <c r="E51" s="1" t="str">
        <f>+VLOOKUP($B51,Gesamt!$A$5:$D$302,4,FALSE)</f>
        <v>Friedrichsfeld</v>
      </c>
      <c r="F51" s="14">
        <f>+VLOOKUP($B51,Gesamt!$A$5:$F$302,5,FALSE)</f>
        <v>29.33</v>
      </c>
      <c r="G51" s="14">
        <f>+VLOOKUP($B51,Gesamt!$A$5:$G$302,6,FALSE)</f>
        <v>29.93</v>
      </c>
      <c r="H51" s="14">
        <f>+VLOOKUP($B51,Gesamt!$A$5:$H$302,7,FALSE)</f>
        <v>29.49</v>
      </c>
      <c r="I51" s="14">
        <f>+VLOOKUP($B51,Gesamt!$A$5:$I$302,8,FALSE)</f>
        <v>29.82</v>
      </c>
      <c r="J51" s="14">
        <f>+VLOOKUP($B51,Gesamt!$A$5:$K$302,9,FALSE)</f>
        <v>0</v>
      </c>
      <c r="K51" s="14">
        <f>+VLOOKUP($B51,Gesamt!$A$5:$K$302,10,FALSE)</f>
        <v>0</v>
      </c>
      <c r="L51" s="14">
        <f t="shared" si="0"/>
        <v>118.57</v>
      </c>
      <c r="M51">
        <f t="shared" si="1"/>
        <v>-118.57</v>
      </c>
    </row>
    <row r="52" spans="1:13" ht="12.75">
      <c r="A52" s="1">
        <f>IF(L52&gt;0,RANK(M52,M:M),0)</f>
        <v>45</v>
      </c>
      <c r="B52" s="1">
        <v>352</v>
      </c>
      <c r="C52" s="2" t="str">
        <f>+VLOOKUP($B52,Gesamt!$A$5:$D$302,2,FALSE)</f>
        <v>Kelch</v>
      </c>
      <c r="D52" s="2" t="str">
        <f>+VLOOKUP($B52,Gesamt!$A$5:$D$302,3,FALSE)</f>
        <v>Maria</v>
      </c>
      <c r="E52" s="1" t="str">
        <f>+VLOOKUP($B52,Gesamt!$A$5:$D$302,4,FALSE)</f>
        <v>Bergkamen</v>
      </c>
      <c r="F52" s="14">
        <f>+VLOOKUP($B52,Gesamt!$A$5:$F$302,5,FALSE)</f>
        <v>29.55</v>
      </c>
      <c r="G52" s="14">
        <f>+VLOOKUP($B52,Gesamt!$A$5:$G$302,6,FALSE)</f>
        <v>29.76</v>
      </c>
      <c r="H52" s="14">
        <f>+VLOOKUP($B52,Gesamt!$A$5:$H$302,7,FALSE)</f>
        <v>29.88</v>
      </c>
      <c r="I52" s="14">
        <f>+VLOOKUP($B52,Gesamt!$A$5:$I$302,8,FALSE)</f>
        <v>29.45</v>
      </c>
      <c r="J52" s="14">
        <f>+VLOOKUP($B52,Gesamt!$A$5:$K$302,9,FALSE)</f>
        <v>0</v>
      </c>
      <c r="K52" s="14">
        <f>+VLOOKUP($B52,Gesamt!$A$5:$K$302,10,FALSE)</f>
        <v>0</v>
      </c>
      <c r="L52" s="14">
        <f t="shared" si="0"/>
        <v>118.64</v>
      </c>
      <c r="M52">
        <f t="shared" si="1"/>
        <v>-118.64</v>
      </c>
    </row>
    <row r="53" spans="1:13" ht="12.75">
      <c r="A53" s="1">
        <f>IF(L53&gt;0,RANK(M53,M:M),0)</f>
        <v>46</v>
      </c>
      <c r="B53" s="1">
        <v>342</v>
      </c>
      <c r="C53" s="2" t="str">
        <f>+VLOOKUP($B53,Gesamt!$A$5:$D$302,2,FALSE)</f>
        <v>Ricker</v>
      </c>
      <c r="D53" s="2" t="str">
        <f>+VLOOKUP($B53,Gesamt!$A$5:$D$302,3,FALSE)</f>
        <v>Claudia</v>
      </c>
      <c r="E53" s="1" t="str">
        <f>+VLOOKUP($B53,Gesamt!$A$5:$D$302,4,FALSE)</f>
        <v>Havixbeck</v>
      </c>
      <c r="F53" s="14">
        <f>+VLOOKUP($B53,Gesamt!$A$5:$F$302,5,FALSE)</f>
        <v>29.83</v>
      </c>
      <c r="G53" s="14">
        <f>+VLOOKUP($B53,Gesamt!$A$5:$G$302,6,FALSE)</f>
        <v>29.55</v>
      </c>
      <c r="H53" s="14">
        <f>+VLOOKUP($B53,Gesamt!$A$5:$H$302,7,FALSE)</f>
        <v>29.86</v>
      </c>
      <c r="I53" s="14">
        <f>+VLOOKUP($B53,Gesamt!$A$5:$I$302,8,FALSE)</f>
        <v>29.58</v>
      </c>
      <c r="J53" s="14">
        <f>+VLOOKUP($B53,Gesamt!$A$5:$K$302,9,FALSE)</f>
        <v>0</v>
      </c>
      <c r="K53" s="14">
        <f>+VLOOKUP($B53,Gesamt!$A$5:$K$302,10,FALSE)</f>
        <v>0</v>
      </c>
      <c r="L53" s="14">
        <f t="shared" si="0"/>
        <v>118.82</v>
      </c>
      <c r="M53">
        <f t="shared" si="1"/>
        <v>-118.82</v>
      </c>
    </row>
    <row r="54" spans="1:13" ht="12.75">
      <c r="A54" s="1">
        <f>IF(L54&gt;0,RANK(M54,M:M),0)</f>
        <v>47</v>
      </c>
      <c r="B54" s="1">
        <v>360</v>
      </c>
      <c r="C54" s="2" t="str">
        <f>+VLOOKUP($B54,Gesamt!$A$5:$D$302,2,FALSE)</f>
        <v>van der Bij</v>
      </c>
      <c r="D54" s="2" t="str">
        <f>+VLOOKUP($B54,Gesamt!$A$5:$D$302,3,FALSE)</f>
        <v>Yvonne</v>
      </c>
      <c r="E54" s="1" t="str">
        <f>+VLOOKUP($B54,Gesamt!$A$5:$D$302,4,FALSE)</f>
        <v>Xanten</v>
      </c>
      <c r="F54" s="14">
        <f>+VLOOKUP($B54,Gesamt!$A$5:$F$302,5,FALSE)</f>
        <v>29.62</v>
      </c>
      <c r="G54" s="14">
        <f>+VLOOKUP($B54,Gesamt!$A$5:$G$302,6,FALSE)</f>
        <v>29.71</v>
      </c>
      <c r="H54" s="14">
        <f>+VLOOKUP($B54,Gesamt!$A$5:$H$302,7,FALSE)</f>
        <v>29.91</v>
      </c>
      <c r="I54" s="14">
        <f>+VLOOKUP($B54,Gesamt!$A$5:$I$302,8,FALSE)</f>
        <v>29.65</v>
      </c>
      <c r="J54" s="14">
        <f>+VLOOKUP($B54,Gesamt!$A$5:$K$302,9,FALSE)</f>
        <v>0</v>
      </c>
      <c r="K54" s="14">
        <f>+VLOOKUP($B54,Gesamt!$A$5:$K$302,10,FALSE)</f>
        <v>0</v>
      </c>
      <c r="L54" s="14">
        <f t="shared" si="0"/>
        <v>118.89</v>
      </c>
      <c r="M54">
        <f t="shared" si="1"/>
        <v>-118.89</v>
      </c>
    </row>
    <row r="55" spans="1:13" ht="12.75">
      <c r="A55" s="1">
        <f>IF(L55&gt;0,RANK(M55,M:M),0)</f>
        <v>48</v>
      </c>
      <c r="B55" s="1">
        <v>350</v>
      </c>
      <c r="C55" s="2" t="str">
        <f>+VLOOKUP($B55,Gesamt!$A$5:$D$302,2,FALSE)</f>
        <v>Cetinkaya</v>
      </c>
      <c r="D55" s="2" t="str">
        <f>+VLOOKUP($B55,Gesamt!$A$5:$D$302,3,FALSE)</f>
        <v>Deniz</v>
      </c>
      <c r="E55" s="1" t="str">
        <f>+VLOOKUP($B55,Gesamt!$A$5:$D$302,4,FALSE)</f>
        <v>Friedrichsfeld</v>
      </c>
      <c r="F55" s="14">
        <f>+VLOOKUP($B55,Gesamt!$A$5:$F$302,5,FALSE)</f>
        <v>29.93</v>
      </c>
      <c r="G55" s="14">
        <f>+VLOOKUP($B55,Gesamt!$A$5:$G$302,6,FALSE)</f>
        <v>29.74</v>
      </c>
      <c r="H55" s="14">
        <f>+VLOOKUP($B55,Gesamt!$A$5:$H$302,7,FALSE)</f>
        <v>29.92</v>
      </c>
      <c r="I55" s="14">
        <f>+VLOOKUP($B55,Gesamt!$A$5:$I$302,8,FALSE)</f>
        <v>29.95</v>
      </c>
      <c r="J55" s="14">
        <f>+VLOOKUP($B55,Gesamt!$A$5:$K$302,9,FALSE)</f>
        <v>0</v>
      </c>
      <c r="K55" s="14">
        <f>+VLOOKUP($B55,Gesamt!$A$5:$K$302,10,FALSE)</f>
        <v>0</v>
      </c>
      <c r="L55" s="14">
        <f t="shared" si="0"/>
        <v>119.54</v>
      </c>
      <c r="M55">
        <f t="shared" si="1"/>
        <v>-119.54</v>
      </c>
    </row>
  </sheetData>
  <printOptions gridLines="1"/>
  <pageMargins left="0.3937007874015748" right="0.3937007874015748" top="1.3779527559055118" bottom="0.984251968503937" header="0.5118110236220472" footer="0.5118110236220472"/>
  <pageSetup horizontalDpi="300" verticalDpi="300" orientation="landscape" paperSize="9" scale="85" r:id="rId3"/>
  <headerFooter alignWithMargins="0">
    <oddHeader>&amp;CKerpener Seifenkistenrennen 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Rosenkranz</cp:lastModifiedBy>
  <cp:lastPrinted>2006-05-14T19:24:10Z</cp:lastPrinted>
  <dcterms:created xsi:type="dcterms:W3CDTF">2000-04-24T15:54:13Z</dcterms:created>
  <dcterms:modified xsi:type="dcterms:W3CDTF">2006-05-14T19:25:15Z</dcterms:modified>
  <cp:category/>
  <cp:version/>
  <cp:contentType/>
  <cp:contentStatus/>
</cp:coreProperties>
</file>