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940" windowHeight="11175" tabRatio="846" activeTab="0"/>
  </bookViews>
  <sheets>
    <sheet name="Gesamt" sheetId="1" r:id="rId1"/>
    <sheet name="Junior Gäste" sheetId="2" r:id="rId2"/>
    <sheet name="Senior Gäste " sheetId="3" r:id="rId3"/>
    <sheet name="Elite XL" sheetId="4" r:id="rId4"/>
    <sheet name="Quali JUNIOR" sheetId="5" r:id="rId5"/>
    <sheet name="Quali SENIOR" sheetId="6" r:id="rId6"/>
  </sheets>
  <definedNames>
    <definedName name="_xlnm._FilterDatabase" localSheetId="1" hidden="1">'Junior Gäste'!$A$7:$M$48</definedName>
    <definedName name="_xlnm._FilterDatabase" localSheetId="2" hidden="1">'Senior Gäste '!$A$7:$M$48</definedName>
    <definedName name="_xlnm.Print_Titles" localSheetId="3">'Elite XL'!$7:$7</definedName>
    <definedName name="_xlnm.Print_Titles" localSheetId="0">'Gesamt'!$4:$4</definedName>
    <definedName name="_xlnm.Print_Titles" localSheetId="1">'Junior Gäste'!$7:$7</definedName>
    <definedName name="_xlnm.Print_Titles" localSheetId="4">'Quali JUNIOR'!$7:$7</definedName>
    <definedName name="_xlnm.Print_Titles" localSheetId="5">'Quali SENIOR'!$7:$7</definedName>
    <definedName name="_xlnm.Print_Titles" localSheetId="2">'Senior Gäste 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<sst xmlns="http://schemas.openxmlformats.org/spreadsheetml/2006/main" count="440" uniqueCount="264">
  <si>
    <t>Start-Nr.</t>
  </si>
  <si>
    <t>Name</t>
  </si>
  <si>
    <t>Verein</t>
  </si>
  <si>
    <t>Gesamt</t>
  </si>
  <si>
    <t>Wertung für die Summe ?  0 oder 1 eintragen</t>
  </si>
  <si>
    <t>Platz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</si>
  <si>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</si>
  <si>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</si>
  <si>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</si>
  <si>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</si>
  <si>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</si>
  <si>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</si>
  <si>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</si>
  <si>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</si>
  <si>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Bestzeiten je Lauf</t>
  </si>
  <si>
    <t>Leismann</t>
  </si>
  <si>
    <t>Dominik</t>
  </si>
  <si>
    <t>Mettingen</t>
  </si>
  <si>
    <t>Förster</t>
  </si>
  <si>
    <t>Jan</t>
  </si>
  <si>
    <t>Simmerath</t>
  </si>
  <si>
    <t>Blix</t>
  </si>
  <si>
    <t>Rheine</t>
  </si>
  <si>
    <t>Hannah</t>
  </si>
  <si>
    <t>Friedrichsfeld</t>
  </si>
  <si>
    <t>Reddieß</t>
  </si>
  <si>
    <t>Sidney</t>
  </si>
  <si>
    <t>Sarah</t>
  </si>
  <si>
    <t>Kerpen</t>
  </si>
  <si>
    <t>Jonas</t>
  </si>
  <si>
    <t>Xanten</t>
  </si>
  <si>
    <t>Yannick</t>
  </si>
  <si>
    <t>Ricker</t>
  </si>
  <si>
    <t>Oliver</t>
  </si>
  <si>
    <t>Havixbeck</t>
  </si>
  <si>
    <t>Westermann</t>
  </si>
  <si>
    <t>Desiree</t>
  </si>
  <si>
    <t>Overath</t>
  </si>
  <si>
    <t>Franziska</t>
  </si>
  <si>
    <t>Bredow</t>
  </si>
  <si>
    <t>Dennis</t>
  </si>
  <si>
    <t>Viersen</t>
  </si>
  <si>
    <t>Krechter</t>
  </si>
  <si>
    <t>Henning</t>
  </si>
  <si>
    <t>Isaac</t>
  </si>
  <si>
    <t>Laura</t>
  </si>
  <si>
    <t>Näther</t>
  </si>
  <si>
    <t>Jacqueline</t>
  </si>
  <si>
    <t>Stefan</t>
  </si>
  <si>
    <t>Brüggemann</t>
  </si>
  <si>
    <t>Marius</t>
  </si>
  <si>
    <t>Julian</t>
  </si>
  <si>
    <t>Jostes</t>
  </si>
  <si>
    <t>Jolanda</t>
  </si>
  <si>
    <t>Osnabrück</t>
  </si>
  <si>
    <t>van Loo</t>
  </si>
  <si>
    <t>Sabrina</t>
  </si>
  <si>
    <t>Schmitter</t>
  </si>
  <si>
    <t>Vincent</t>
  </si>
  <si>
    <t>Florian</t>
  </si>
  <si>
    <t>Daniel</t>
  </si>
  <si>
    <t>Müller</t>
  </si>
  <si>
    <t>Zwenger</t>
  </si>
  <si>
    <t>Fabio</t>
  </si>
  <si>
    <t>Ingenerf</t>
  </si>
  <si>
    <t>David</t>
  </si>
  <si>
    <t>Lara</t>
  </si>
  <si>
    <t>Philip</t>
  </si>
  <si>
    <t>Götz</t>
  </si>
  <si>
    <t>Bielefeld</t>
  </si>
  <si>
    <t>Fabian</t>
  </si>
  <si>
    <t>Wolf</t>
  </si>
  <si>
    <t>Leja</t>
  </si>
  <si>
    <t>Jost</t>
  </si>
  <si>
    <t>Patrick</t>
  </si>
  <si>
    <t xml:space="preserve">Lars </t>
  </si>
  <si>
    <t>Marcel</t>
  </si>
  <si>
    <t>Athmer</t>
  </si>
  <si>
    <t>Wiebke</t>
  </si>
  <si>
    <t>Meßbauer</t>
  </si>
  <si>
    <t>Mariana</t>
  </si>
  <si>
    <t>Benedikt</t>
  </si>
  <si>
    <t>Lorenz</t>
  </si>
  <si>
    <t>Shaune</t>
  </si>
  <si>
    <t>Gorgus</t>
  </si>
  <si>
    <t>Sandra</t>
  </si>
  <si>
    <t>Meyer</t>
  </si>
  <si>
    <t>Linda</t>
  </si>
  <si>
    <t>Wolters</t>
  </si>
  <si>
    <t>Marcus</t>
  </si>
  <si>
    <t>Carina</t>
  </si>
  <si>
    <t>Philipp</t>
  </si>
  <si>
    <t>Deck</t>
  </si>
  <si>
    <t>Manuel</t>
  </si>
  <si>
    <t>Winnen</t>
  </si>
  <si>
    <t>van Limbeck</t>
  </si>
  <si>
    <t>Lena</t>
  </si>
  <si>
    <t>Wunderlich</t>
  </si>
  <si>
    <t>Ruppichteroth</t>
  </si>
  <si>
    <t>Sippekamp</t>
  </si>
  <si>
    <t>Marco</t>
  </si>
  <si>
    <t>Sebastian</t>
  </si>
  <si>
    <t>Bollwerk</t>
  </si>
  <si>
    <t>Joline</t>
  </si>
  <si>
    <t>Hollunder</t>
  </si>
  <si>
    <t>Katharina</t>
  </si>
  <si>
    <t>Claudia</t>
  </si>
  <si>
    <t>Lütke</t>
  </si>
  <si>
    <t>Mara</t>
  </si>
  <si>
    <t>Leonie</t>
  </si>
  <si>
    <t>Kevelaer</t>
  </si>
  <si>
    <t>Bloch</t>
  </si>
  <si>
    <t xml:space="preserve">Christin </t>
  </si>
  <si>
    <t>Jessica</t>
  </si>
  <si>
    <t>Cetinkaya</t>
  </si>
  <si>
    <t>Deniz</t>
  </si>
  <si>
    <t>Hegner</t>
  </si>
  <si>
    <t>Mark</t>
  </si>
  <si>
    <t>Marvin</t>
  </si>
  <si>
    <t>Brückerhoff</t>
  </si>
  <si>
    <t>Finja</t>
  </si>
  <si>
    <t>van der Bij</t>
  </si>
  <si>
    <t>Yvonne</t>
  </si>
  <si>
    <t>Fregin</t>
  </si>
  <si>
    <t xml:space="preserve">Späker </t>
  </si>
  <si>
    <t>Steffen</t>
  </si>
  <si>
    <t>Neubarth</t>
  </si>
  <si>
    <t>Chiara</t>
  </si>
  <si>
    <t>Roeben</t>
  </si>
  <si>
    <t>Marc</t>
  </si>
  <si>
    <t>Harrer</t>
  </si>
  <si>
    <t>Brüning</t>
  </si>
  <si>
    <t>Krökel</t>
  </si>
  <si>
    <t>Helge</t>
  </si>
  <si>
    <t>Pascal</t>
  </si>
  <si>
    <t>Schröer</t>
  </si>
  <si>
    <t>Erika</t>
  </si>
  <si>
    <t>Dorca</t>
  </si>
  <si>
    <t>Vanessa</t>
  </si>
  <si>
    <t>Nikals</t>
  </si>
  <si>
    <t>Alp</t>
  </si>
  <si>
    <t>Brendle</t>
  </si>
  <si>
    <t>Burgheim</t>
  </si>
  <si>
    <t>Haucke</t>
  </si>
  <si>
    <t>43,49</t>
  </si>
  <si>
    <t>43,54</t>
  </si>
  <si>
    <t>42,78</t>
  </si>
  <si>
    <t>43,67</t>
  </si>
  <si>
    <t>43,50</t>
  </si>
  <si>
    <t>44,16</t>
  </si>
  <si>
    <t>43,07</t>
  </si>
  <si>
    <t>44,18</t>
  </si>
  <si>
    <t>42,87</t>
  </si>
  <si>
    <t>43,40</t>
  </si>
  <si>
    <t>42,66</t>
  </si>
  <si>
    <t>42,38</t>
  </si>
  <si>
    <t>43,31</t>
  </si>
  <si>
    <t>42,72</t>
  </si>
  <si>
    <t>44,03</t>
  </si>
  <si>
    <t>42,49</t>
  </si>
  <si>
    <t>43,76</t>
  </si>
  <si>
    <t>43,56</t>
  </si>
  <si>
    <t>43,69</t>
  </si>
  <si>
    <t>45,48</t>
  </si>
  <si>
    <t>40,74</t>
  </si>
  <si>
    <t>41,65</t>
  </si>
  <si>
    <t>40,62</t>
  </si>
  <si>
    <t>41,75</t>
  </si>
  <si>
    <t>41,57</t>
  </si>
  <si>
    <t>41,60</t>
  </si>
  <si>
    <t>40,84</t>
  </si>
  <si>
    <t>40,93</t>
  </si>
  <si>
    <t>41,81</t>
  </si>
  <si>
    <t>40,80</t>
  </si>
  <si>
    <t>40,63</t>
  </si>
  <si>
    <t>42,00</t>
  </si>
  <si>
    <t>40,66</t>
  </si>
  <si>
    <t>41,88</t>
  </si>
  <si>
    <t>40,72</t>
  </si>
  <si>
    <t>41,43</t>
  </si>
  <si>
    <t>40,85</t>
  </si>
  <si>
    <t>42,02</t>
  </si>
  <si>
    <t>41,95</t>
  </si>
  <si>
    <t>42,35</t>
  </si>
  <si>
    <t>40,50</t>
  </si>
  <si>
    <t>41,27</t>
  </si>
  <si>
    <t>41,11</t>
  </si>
  <si>
    <t>41,77</t>
  </si>
  <si>
    <t>41,13</t>
  </si>
  <si>
    <t>42,10</t>
  </si>
  <si>
    <t>41,59</t>
  </si>
  <si>
    <t>42,19</t>
  </si>
  <si>
    <t>41,86</t>
  </si>
  <si>
    <t>41,04</t>
  </si>
  <si>
    <t>44,00</t>
  </si>
  <si>
    <t>40,83</t>
  </si>
  <si>
    <t>43,82</t>
  </si>
  <si>
    <t>41,50</t>
  </si>
  <si>
    <t>42,14</t>
  </si>
  <si>
    <t>41,58</t>
  </si>
  <si>
    <t>42,13</t>
  </si>
  <si>
    <t>41,23</t>
  </si>
  <si>
    <t>42,11</t>
  </si>
  <si>
    <t>41,49</t>
  </si>
  <si>
    <t>42,08</t>
  </si>
  <si>
    <t>Helmert</t>
  </si>
  <si>
    <t>Tristan</t>
  </si>
  <si>
    <t>44,55</t>
  </si>
  <si>
    <t>42,77</t>
  </si>
  <si>
    <t>44,09</t>
  </si>
  <si>
    <t>42,43</t>
  </si>
  <si>
    <t>43,42</t>
  </si>
  <si>
    <t>42,60</t>
  </si>
  <si>
    <t>44,10</t>
  </si>
  <si>
    <t>43,81</t>
  </si>
  <si>
    <t>43,83</t>
  </si>
  <si>
    <t>43,00</t>
  </si>
  <si>
    <t>43,72</t>
  </si>
  <si>
    <t>43,18</t>
  </si>
  <si>
    <t>43,96</t>
  </si>
  <si>
    <t>42,59</t>
  </si>
  <si>
    <t>44,33</t>
  </si>
  <si>
    <t>42,62</t>
  </si>
  <si>
    <t>45,06</t>
  </si>
  <si>
    <t>43,58</t>
  </si>
  <si>
    <t>44,44</t>
  </si>
  <si>
    <t>40,61</t>
  </si>
  <si>
    <t>41,47</t>
  </si>
  <si>
    <t>41,01</t>
  </si>
  <si>
    <t>41,78</t>
  </si>
  <si>
    <t>41,83</t>
  </si>
  <si>
    <t>40,99</t>
  </si>
  <si>
    <t>41,62</t>
  </si>
  <si>
    <t>40,70</t>
  </si>
  <si>
    <t>41,79</t>
  </si>
  <si>
    <t>41,06</t>
  </si>
  <si>
    <t>42,06</t>
  </si>
  <si>
    <t>41,93</t>
  </si>
  <si>
    <t>41,07</t>
  </si>
  <si>
    <t>41,80</t>
  </si>
  <si>
    <t>41,16</t>
  </si>
  <si>
    <t>40,82</t>
  </si>
  <si>
    <t>41,30</t>
  </si>
  <si>
    <t>42,04</t>
  </si>
  <si>
    <t>41,12</t>
  </si>
  <si>
    <t>41,08</t>
  </si>
  <si>
    <t>41,54</t>
  </si>
  <si>
    <t>41,25</t>
  </si>
  <si>
    <t>42,37</t>
  </si>
  <si>
    <t>42,05</t>
  </si>
  <si>
    <t>41,26</t>
  </si>
  <si>
    <t>42,41</t>
  </si>
  <si>
    <t>40,81</t>
  </si>
  <si>
    <t>42,67</t>
  </si>
  <si>
    <t>42,15</t>
  </si>
  <si>
    <t>43,73</t>
  </si>
  <si>
    <t>42,73</t>
  </si>
  <si>
    <t>41,39</t>
  </si>
  <si>
    <t>42,84</t>
  </si>
  <si>
    <t>41,17</t>
  </si>
  <si>
    <t>42,24</t>
  </si>
  <si>
    <t>41,48</t>
  </si>
  <si>
    <t>42,92</t>
  </si>
  <si>
    <t>Fohr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</si>
</sst>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>
      <alignment/>
    </xf>
    <xf numFmtId="49" fontId="0" fillId="0" borderId="5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ill="1" applyBorder="1" applyAlignment="1">
      <alignment/>
    </xf>
    <xf numFmtId="49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83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11.421875" defaultRowHeight="12.75"/>
  <cols>
    <col min="1" max="1" width="8.00390625" style="1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1" customWidth="1"/>
    <col min="6" max="6" width="9.28125" style="11" customWidth="1"/>
    <col min="7" max="7" width="8.8515625" style="40" customWidth="1"/>
    <col min="8" max="8" width="8.140625" style="11" customWidth="1"/>
    <col min="9" max="9" width="9.28125" style="11" customWidth="1"/>
    <col min="10" max="10" width="9.140625" style="11" customWidth="1"/>
    <col min="11" max="11" width="11.421875" style="11" customWidth="1"/>
  </cols>
  <sheetData>
    <row r="1" spans="2:4" ht="12.75">
      <c r="B1" s="15"/>
      <c r="C1" s="15"/>
      <c r="D1" s="15"/>
    </row>
    <row r="2" spans="1:10" ht="12.75">
      <c r="A2" s="42" t="s">
        <v>4</v>
      </c>
      <c r="B2" s="42"/>
      <c r="C2" s="42"/>
      <c r="D2" s="42"/>
      <c r="E2" s="14">
        <v>1</v>
      </c>
      <c r="F2" s="14">
        <v>1</v>
      </c>
      <c r="G2" s="14">
        <v>1</v>
      </c>
      <c r="H2" s="14">
        <v>1</v>
      </c>
      <c r="I2" s="14">
        <v>1</v>
      </c>
      <c r="J2" s="14">
        <v>1</v>
      </c>
    </row>
    <row r="3" spans="2:4" ht="12.75">
      <c r="B3" s="15"/>
      <c r="C3" s="15"/>
      <c r="D3" s="15"/>
    </row>
    <row r="4" spans="1:11" ht="12.75">
      <c r="A4" s="4" t="s">
        <v>0</v>
      </c>
      <c r="B4" s="3" t="s">
        <v>1</v>
      </c>
      <c r="C4" s="3" t="s">
        <v>7</v>
      </c>
      <c r="D4" s="3" t="s">
        <v>2</v>
      </c>
      <c r="E4" s="10" t="s">
        <v>8</v>
      </c>
      <c r="F4" s="10" t="s">
        <v>9</v>
      </c>
      <c r="G4" s="41" t="s">
        <v>10</v>
      </c>
      <c r="H4" s="10" t="s">
        <v>11</v>
      </c>
      <c r="I4" s="10" t="s">
        <v>12</v>
      </c>
      <c r="J4" s="10" t="s">
        <v>13</v>
      </c>
      <c r="K4" s="10" t="s">
        <v>3</v>
      </c>
    </row>
    <row r="5" spans="1:11" ht="12.75">
      <c r="A5" s="17">
        <v>101</v>
      </c>
      <c r="B5" s="18" t="s">
        <v>15</v>
      </c>
      <c r="C5" s="18" t="s">
        <v>16</v>
      </c>
      <c r="D5" s="18" t="s">
        <v>17</v>
      </c>
      <c r="E5" s="11" t="s">
        <v>144</v>
      </c>
      <c r="F5" s="11" t="s">
        <v>207</v>
      </c>
      <c r="K5" s="11">
        <f>SUM(E5*$E$2+F5*$F$2+G5*$G$2+H5*$H$2+I5*$I$2+$J$2*J5)</f>
        <v>88.04</v>
      </c>
    </row>
    <row r="6" spans="1:11" ht="12.75">
      <c r="A6" s="17">
        <v>103</v>
      </c>
      <c r="B6" s="20" t="s">
        <v>18</v>
      </c>
      <c r="C6" s="19" t="s">
        <v>19</v>
      </c>
      <c r="D6" s="19" t="s">
        <v>20</v>
      </c>
      <c r="E6" s="11" t="s">
        <v>145</v>
      </c>
      <c r="F6" s="11" t="s">
        <v>146</v>
      </c>
      <c r="K6" s="11">
        <f aca="true" t="shared" si="0" ref="K6:K22">SUM(E6*$E$2+F6*$F$2+G6*$G$2+H6*$H$2+I6*$I$2+$J$2*J6)</f>
        <v>86.32</v>
      </c>
    </row>
    <row r="7" spans="1:11" ht="12.75">
      <c r="A7" s="17">
        <v>108</v>
      </c>
      <c r="B7" s="22" t="s">
        <v>25</v>
      </c>
      <c r="C7" s="23" t="s">
        <v>26</v>
      </c>
      <c r="D7" s="23" t="s">
        <v>22</v>
      </c>
      <c r="E7" s="11" t="s">
        <v>146</v>
      </c>
      <c r="F7" s="11" t="s">
        <v>211</v>
      </c>
      <c r="K7" s="11">
        <f t="shared" si="0"/>
        <v>86.2</v>
      </c>
    </row>
    <row r="8" spans="1:11" ht="12.75">
      <c r="A8" s="17">
        <v>109</v>
      </c>
      <c r="B8" s="20" t="s">
        <v>18</v>
      </c>
      <c r="C8" s="19" t="s">
        <v>27</v>
      </c>
      <c r="D8" s="19" t="s">
        <v>28</v>
      </c>
      <c r="E8" s="11" t="s">
        <v>147</v>
      </c>
      <c r="F8" s="11" t="s">
        <v>159</v>
      </c>
      <c r="K8" s="11">
        <f t="shared" si="0"/>
        <v>86.16</v>
      </c>
    </row>
    <row r="9" spans="1:11" ht="12.75">
      <c r="A9" s="17">
        <v>112</v>
      </c>
      <c r="B9" s="26" t="s">
        <v>18</v>
      </c>
      <c r="C9" s="27" t="s">
        <v>31</v>
      </c>
      <c r="D9" s="27" t="s">
        <v>24</v>
      </c>
      <c r="E9" s="11" t="s">
        <v>148</v>
      </c>
      <c r="F9" s="11" t="s">
        <v>209</v>
      </c>
      <c r="K9" s="11">
        <f t="shared" si="0"/>
        <v>87.59</v>
      </c>
    </row>
    <row r="10" spans="1:11" ht="12.75">
      <c r="A10" s="17">
        <v>114</v>
      </c>
      <c r="B10" s="28" t="s">
        <v>32</v>
      </c>
      <c r="C10" s="28" t="s">
        <v>33</v>
      </c>
      <c r="D10" s="28" t="s">
        <v>34</v>
      </c>
      <c r="E10" s="11" t="s">
        <v>149</v>
      </c>
      <c r="F10" s="11" t="s">
        <v>208</v>
      </c>
      <c r="K10" s="11">
        <f t="shared" si="0"/>
        <v>86.93</v>
      </c>
    </row>
    <row r="11" spans="1:11" ht="12.75">
      <c r="A11" s="17">
        <v>115</v>
      </c>
      <c r="B11" s="26" t="s">
        <v>35</v>
      </c>
      <c r="C11" s="27" t="s">
        <v>36</v>
      </c>
      <c r="D11" s="27" t="s">
        <v>37</v>
      </c>
      <c r="E11" s="11" t="s">
        <v>150</v>
      </c>
      <c r="F11" s="11" t="s">
        <v>211</v>
      </c>
      <c r="K11" s="11">
        <f t="shared" si="0"/>
        <v>86.49</v>
      </c>
    </row>
    <row r="12" spans="1:11" ht="12.75">
      <c r="A12" s="17">
        <v>119</v>
      </c>
      <c r="B12" s="24" t="s">
        <v>39</v>
      </c>
      <c r="C12" s="25" t="s">
        <v>40</v>
      </c>
      <c r="D12" s="25" t="s">
        <v>41</v>
      </c>
      <c r="E12" s="11" t="s">
        <v>151</v>
      </c>
      <c r="F12" s="11" t="s">
        <v>210</v>
      </c>
      <c r="K12" s="11">
        <f t="shared" si="0"/>
        <v>86.61</v>
      </c>
    </row>
    <row r="13" spans="1:11" ht="12.75">
      <c r="A13" s="17">
        <v>121</v>
      </c>
      <c r="B13" s="18" t="s">
        <v>42</v>
      </c>
      <c r="C13" s="18" t="s">
        <v>43</v>
      </c>
      <c r="D13" s="18" t="s">
        <v>24</v>
      </c>
      <c r="E13" s="11" t="s">
        <v>152</v>
      </c>
      <c r="F13" s="11" t="s">
        <v>213</v>
      </c>
      <c r="K13" s="11">
        <f t="shared" si="0"/>
        <v>86.97</v>
      </c>
    </row>
    <row r="14" spans="1:11" ht="12.75">
      <c r="A14" s="17">
        <v>122</v>
      </c>
      <c r="B14" s="22" t="s">
        <v>44</v>
      </c>
      <c r="C14" s="23" t="s">
        <v>45</v>
      </c>
      <c r="D14" s="23" t="s">
        <v>20</v>
      </c>
      <c r="E14" s="11" t="s">
        <v>153</v>
      </c>
      <c r="F14" s="11" t="s">
        <v>212</v>
      </c>
      <c r="K14" s="11">
        <f t="shared" si="0"/>
        <v>86</v>
      </c>
    </row>
    <row r="15" spans="1:11" ht="12.75">
      <c r="A15" s="17">
        <v>129</v>
      </c>
      <c r="B15" s="18" t="s">
        <v>46</v>
      </c>
      <c r="C15" s="18" t="s">
        <v>47</v>
      </c>
      <c r="D15" s="18" t="s">
        <v>30</v>
      </c>
      <c r="E15" s="11" t="s">
        <v>154</v>
      </c>
      <c r="F15" s="11" t="s">
        <v>214</v>
      </c>
      <c r="K15" s="11">
        <f t="shared" si="0"/>
        <v>86.47</v>
      </c>
    </row>
    <row r="16" spans="1:11" ht="12.75">
      <c r="A16" s="17">
        <v>135</v>
      </c>
      <c r="B16" s="20" t="s">
        <v>18</v>
      </c>
      <c r="C16" s="19" t="s">
        <v>23</v>
      </c>
      <c r="D16" s="30" t="s">
        <v>20</v>
      </c>
      <c r="E16" s="11" t="s">
        <v>155</v>
      </c>
      <c r="F16" s="11" t="s">
        <v>215</v>
      </c>
      <c r="K16" s="11">
        <f t="shared" si="0"/>
        <v>86.21</v>
      </c>
    </row>
    <row r="17" spans="1:11" ht="12.75">
      <c r="A17" s="17">
        <v>139</v>
      </c>
      <c r="B17" s="20" t="s">
        <v>52</v>
      </c>
      <c r="C17" s="19" t="s">
        <v>53</v>
      </c>
      <c r="D17" s="19" t="s">
        <v>54</v>
      </c>
      <c r="E17" s="11" t="s">
        <v>156</v>
      </c>
      <c r="F17" s="11" t="s">
        <v>152</v>
      </c>
      <c r="K17" s="11">
        <f t="shared" si="0"/>
        <v>86.18</v>
      </c>
    </row>
    <row r="18" spans="1:11" ht="12.75">
      <c r="A18" s="17">
        <v>140</v>
      </c>
      <c r="B18" s="18" t="s">
        <v>55</v>
      </c>
      <c r="C18" s="18" t="s">
        <v>51</v>
      </c>
      <c r="D18" s="31" t="s">
        <v>28</v>
      </c>
      <c r="E18" s="11" t="s">
        <v>157</v>
      </c>
      <c r="F18" s="11" t="s">
        <v>217</v>
      </c>
      <c r="K18" s="11">
        <f t="shared" si="0"/>
        <v>86.44</v>
      </c>
    </row>
    <row r="19" spans="1:11" ht="12.75">
      <c r="A19" s="17">
        <v>143</v>
      </c>
      <c r="B19" s="20" t="s">
        <v>57</v>
      </c>
      <c r="C19" s="19" t="s">
        <v>58</v>
      </c>
      <c r="D19" s="19" t="s">
        <v>41</v>
      </c>
      <c r="E19" s="11" t="s">
        <v>158</v>
      </c>
      <c r="F19" s="11" t="s">
        <v>216</v>
      </c>
      <c r="K19" s="11">
        <f t="shared" si="0"/>
        <v>87.03</v>
      </c>
    </row>
    <row r="20" spans="1:11" ht="12.75">
      <c r="A20" s="17">
        <v>150</v>
      </c>
      <c r="B20" s="21" t="s">
        <v>61</v>
      </c>
      <c r="C20" s="21" t="s">
        <v>51</v>
      </c>
      <c r="D20" s="21" t="s">
        <v>24</v>
      </c>
      <c r="E20" s="11" t="s">
        <v>159</v>
      </c>
      <c r="F20" s="11" t="s">
        <v>219</v>
      </c>
      <c r="K20" s="11">
        <f t="shared" si="0"/>
        <v>86.45</v>
      </c>
    </row>
    <row r="21" spans="1:11" ht="12.75">
      <c r="A21" s="17">
        <v>153</v>
      </c>
      <c r="B21" s="20" t="s">
        <v>62</v>
      </c>
      <c r="C21" s="19" t="s">
        <v>63</v>
      </c>
      <c r="D21" s="19" t="s">
        <v>17</v>
      </c>
      <c r="E21" s="11" t="s">
        <v>160</v>
      </c>
      <c r="F21" s="11" t="s">
        <v>218</v>
      </c>
      <c r="K21" s="11">
        <f t="shared" si="0"/>
        <v>86.94</v>
      </c>
    </row>
    <row r="22" spans="1:11" ht="12.75">
      <c r="A22" s="17">
        <v>164</v>
      </c>
      <c r="B22" s="20" t="s">
        <v>64</v>
      </c>
      <c r="C22" s="19" t="s">
        <v>65</v>
      </c>
      <c r="D22" s="19" t="s">
        <v>28</v>
      </c>
      <c r="E22" s="11" t="s">
        <v>196</v>
      </c>
      <c r="F22" s="11" t="s">
        <v>220</v>
      </c>
      <c r="K22" s="11">
        <f t="shared" si="0"/>
        <v>86.41</v>
      </c>
    </row>
    <row r="23" spans="1:11" ht="12.75">
      <c r="A23" s="17">
        <v>182</v>
      </c>
      <c r="B23" s="20" t="s">
        <v>68</v>
      </c>
      <c r="C23" s="19" t="s">
        <v>67</v>
      </c>
      <c r="D23" s="19" t="s">
        <v>69</v>
      </c>
      <c r="E23" s="11" t="s">
        <v>162</v>
      </c>
      <c r="F23" s="11" t="s">
        <v>221</v>
      </c>
      <c r="K23" s="11">
        <f aca="true" t="shared" si="1" ref="K23:K40">SUM(E23*$E$2+F23*$F$2+G23*$G$2+H23*$H$2+I23*$I$2+$J$2*J23)</f>
        <v>88.02</v>
      </c>
    </row>
    <row r="24" spans="1:11" ht="12.75">
      <c r="A24" s="17">
        <v>192</v>
      </c>
      <c r="B24" s="20" t="s">
        <v>71</v>
      </c>
      <c r="C24" s="19" t="s">
        <v>72</v>
      </c>
      <c r="D24" s="19" t="s">
        <v>17</v>
      </c>
      <c r="E24" s="11" t="s">
        <v>161</v>
      </c>
      <c r="F24" s="11" t="s">
        <v>222</v>
      </c>
      <c r="K24" s="11">
        <f t="shared" si="1"/>
        <v>86.18</v>
      </c>
    </row>
    <row r="25" spans="1:11" ht="12.75">
      <c r="A25" s="32">
        <v>301</v>
      </c>
      <c r="B25" s="20" t="s">
        <v>73</v>
      </c>
      <c r="C25" s="19" t="s">
        <v>74</v>
      </c>
      <c r="D25" s="19" t="s">
        <v>28</v>
      </c>
      <c r="E25" s="11" t="s">
        <v>164</v>
      </c>
      <c r="F25" s="11" t="s">
        <v>227</v>
      </c>
      <c r="K25" s="11">
        <f t="shared" si="1"/>
        <v>82.21</v>
      </c>
    </row>
    <row r="26" spans="1:11" ht="12.75">
      <c r="A26" s="32">
        <v>302</v>
      </c>
      <c r="B26" s="18" t="s">
        <v>18</v>
      </c>
      <c r="C26" s="18" t="s">
        <v>75</v>
      </c>
      <c r="D26" s="18" t="s">
        <v>20</v>
      </c>
      <c r="E26" s="11" t="s">
        <v>165</v>
      </c>
      <c r="F26" s="11" t="s">
        <v>226</v>
      </c>
      <c r="K26" s="11">
        <f t="shared" si="1"/>
        <v>82.26</v>
      </c>
    </row>
    <row r="27" spans="1:11" ht="12.75">
      <c r="A27" s="32">
        <v>303</v>
      </c>
      <c r="B27" s="20" t="s">
        <v>73</v>
      </c>
      <c r="C27" s="33" t="s">
        <v>76</v>
      </c>
      <c r="D27" s="22" t="s">
        <v>28</v>
      </c>
      <c r="E27" s="11" t="s">
        <v>166</v>
      </c>
      <c r="F27" s="11" t="s">
        <v>229</v>
      </c>
      <c r="K27" s="11">
        <f t="shared" si="1"/>
        <v>82.4</v>
      </c>
    </row>
    <row r="28" spans="1:11" ht="12.75">
      <c r="A28" s="32">
        <v>304</v>
      </c>
      <c r="B28" s="24" t="s">
        <v>77</v>
      </c>
      <c r="C28" s="25" t="s">
        <v>78</v>
      </c>
      <c r="D28" s="25" t="s">
        <v>22</v>
      </c>
      <c r="E28" s="11" t="s">
        <v>167</v>
      </c>
      <c r="F28" s="11" t="s">
        <v>228</v>
      </c>
      <c r="K28" s="11">
        <f t="shared" si="1"/>
        <v>82.76</v>
      </c>
    </row>
    <row r="29" spans="1:11" ht="12.75">
      <c r="A29" s="32">
        <v>305</v>
      </c>
      <c r="B29" s="26" t="s">
        <v>79</v>
      </c>
      <c r="C29" s="27" t="s">
        <v>80</v>
      </c>
      <c r="D29" s="27" t="s">
        <v>22</v>
      </c>
      <c r="E29" s="11" t="s">
        <v>164</v>
      </c>
      <c r="F29" s="11" t="s">
        <v>230</v>
      </c>
      <c r="K29" s="11">
        <f t="shared" si="1"/>
        <v>82.57</v>
      </c>
    </row>
    <row r="30" spans="1:11" ht="12.75">
      <c r="A30" s="32">
        <v>314</v>
      </c>
      <c r="B30" s="18" t="s">
        <v>25</v>
      </c>
      <c r="C30" s="18" t="s">
        <v>83</v>
      </c>
      <c r="D30" s="18" t="s">
        <v>22</v>
      </c>
      <c r="E30" s="11" t="s">
        <v>168</v>
      </c>
      <c r="F30" s="11" t="s">
        <v>195</v>
      </c>
      <c r="K30" s="11">
        <f t="shared" si="1"/>
        <v>82.4</v>
      </c>
    </row>
    <row r="31" spans="1:11" ht="12.75">
      <c r="A31" s="32">
        <v>316</v>
      </c>
      <c r="B31" s="22" t="s">
        <v>84</v>
      </c>
      <c r="C31" s="19" t="s">
        <v>85</v>
      </c>
      <c r="D31" s="19" t="s">
        <v>28</v>
      </c>
      <c r="E31" s="11" t="s">
        <v>164</v>
      </c>
      <c r="F31" s="11" t="s">
        <v>232</v>
      </c>
      <c r="K31" s="11">
        <f t="shared" si="1"/>
        <v>82.36</v>
      </c>
    </row>
    <row r="32" spans="1:11" ht="12.75">
      <c r="A32" s="32">
        <v>317</v>
      </c>
      <c r="B32" s="18" t="s">
        <v>86</v>
      </c>
      <c r="C32" s="18" t="s">
        <v>74</v>
      </c>
      <c r="D32" s="18" t="s">
        <v>20</v>
      </c>
      <c r="E32" s="11" t="s">
        <v>169</v>
      </c>
      <c r="F32" s="11" t="s">
        <v>231</v>
      </c>
      <c r="K32" s="11">
        <f t="shared" si="1"/>
        <v>82.59</v>
      </c>
    </row>
    <row r="33" spans="1:11" ht="12.75">
      <c r="A33" s="32">
        <v>319</v>
      </c>
      <c r="B33" s="20" t="s">
        <v>82</v>
      </c>
      <c r="C33" s="19" t="s">
        <v>87</v>
      </c>
      <c r="D33" s="19" t="s">
        <v>37</v>
      </c>
      <c r="E33" s="11" t="s">
        <v>170</v>
      </c>
      <c r="F33" s="11" t="s">
        <v>234</v>
      </c>
      <c r="K33" s="11">
        <f t="shared" si="1"/>
        <v>82.63</v>
      </c>
    </row>
    <row r="34" spans="1:11" ht="12.75">
      <c r="A34" s="32">
        <v>320</v>
      </c>
      <c r="B34" s="20" t="s">
        <v>84</v>
      </c>
      <c r="C34" s="19" t="s">
        <v>59</v>
      </c>
      <c r="D34" s="19" t="s">
        <v>28</v>
      </c>
      <c r="E34" s="11" t="s">
        <v>168</v>
      </c>
      <c r="F34" s="11" t="s">
        <v>233</v>
      </c>
      <c r="K34" s="11">
        <f t="shared" si="1"/>
        <v>82.27</v>
      </c>
    </row>
    <row r="35" spans="1:11" ht="12.75">
      <c r="A35" s="32">
        <v>322</v>
      </c>
      <c r="B35" s="20" t="s">
        <v>88</v>
      </c>
      <c r="C35" s="19" t="s">
        <v>89</v>
      </c>
      <c r="D35" s="19" t="s">
        <v>28</v>
      </c>
      <c r="E35" s="11" t="s">
        <v>171</v>
      </c>
      <c r="F35" s="11" t="s">
        <v>236</v>
      </c>
      <c r="K35" s="11">
        <f t="shared" si="1"/>
        <v>82.99</v>
      </c>
    </row>
    <row r="36" spans="1:11" ht="12.75">
      <c r="A36" s="32">
        <v>326</v>
      </c>
      <c r="B36" s="18" t="s">
        <v>88</v>
      </c>
      <c r="C36" s="18" t="s">
        <v>91</v>
      </c>
      <c r="D36" s="18" t="s">
        <v>28</v>
      </c>
      <c r="E36" s="11" t="s">
        <v>172</v>
      </c>
      <c r="F36" s="11" t="s">
        <v>235</v>
      </c>
      <c r="K36" s="11">
        <f t="shared" si="1"/>
        <v>82.87</v>
      </c>
    </row>
    <row r="37" spans="1:11" ht="12.75">
      <c r="A37" s="32">
        <v>327</v>
      </c>
      <c r="B37" s="22" t="s">
        <v>92</v>
      </c>
      <c r="C37" s="19" t="s">
        <v>93</v>
      </c>
      <c r="D37" s="19" t="s">
        <v>20</v>
      </c>
      <c r="E37" s="11" t="s">
        <v>173</v>
      </c>
      <c r="F37" s="11" t="s">
        <v>237</v>
      </c>
      <c r="K37" s="11">
        <f t="shared" si="1"/>
        <v>82.73</v>
      </c>
    </row>
    <row r="38" spans="1:11" ht="12.75">
      <c r="A38" s="32">
        <v>332</v>
      </c>
      <c r="B38" s="26" t="s">
        <v>95</v>
      </c>
      <c r="C38" s="27" t="s">
        <v>96</v>
      </c>
      <c r="D38" s="27" t="s">
        <v>24</v>
      </c>
      <c r="E38" s="11" t="s">
        <v>167</v>
      </c>
      <c r="F38" s="11" t="s">
        <v>188</v>
      </c>
      <c r="K38" s="11">
        <f t="shared" si="1"/>
        <v>82.88</v>
      </c>
    </row>
    <row r="39" spans="1:11" ht="12.75">
      <c r="A39" s="32">
        <v>333</v>
      </c>
      <c r="B39" s="20" t="s">
        <v>97</v>
      </c>
      <c r="C39" s="19" t="s">
        <v>96</v>
      </c>
      <c r="D39" s="19" t="s">
        <v>98</v>
      </c>
      <c r="E39" s="11" t="s">
        <v>174</v>
      </c>
      <c r="F39" s="11" t="s">
        <v>239</v>
      </c>
      <c r="K39" s="11">
        <f t="shared" si="1"/>
        <v>82.43</v>
      </c>
    </row>
    <row r="40" spans="1:11" ht="12.75">
      <c r="A40" s="32">
        <v>334</v>
      </c>
      <c r="B40" s="24" t="s">
        <v>99</v>
      </c>
      <c r="C40" s="25" t="s">
        <v>100</v>
      </c>
      <c r="D40" s="25" t="s">
        <v>24</v>
      </c>
      <c r="E40" s="11" t="s">
        <v>175</v>
      </c>
      <c r="F40" s="11" t="s">
        <v>238</v>
      </c>
      <c r="K40" s="11">
        <f t="shared" si="1"/>
        <v>83.07</v>
      </c>
    </row>
    <row r="41" spans="1:11" ht="12.75">
      <c r="A41" s="32">
        <v>337</v>
      </c>
      <c r="B41" s="20" t="s">
        <v>92</v>
      </c>
      <c r="C41" s="19" t="s">
        <v>101</v>
      </c>
      <c r="D41" s="23" t="s">
        <v>20</v>
      </c>
      <c r="E41" s="11" t="s">
        <v>176</v>
      </c>
      <c r="F41" s="11" t="s">
        <v>167</v>
      </c>
      <c r="K41" s="11">
        <f aca="true" t="shared" si="2" ref="K41:K69">SUM(E41*$E$2+F41*$F$2+G41*$G$2+H41*$H$2+I41*$I$2+$J$2*J41)</f>
        <v>82.41</v>
      </c>
    </row>
    <row r="42" spans="1:11" ht="12.75">
      <c r="A42" s="32">
        <v>338</v>
      </c>
      <c r="B42" s="22" t="s">
        <v>102</v>
      </c>
      <c r="C42" s="19" t="s">
        <v>103</v>
      </c>
      <c r="D42" s="19" t="s">
        <v>24</v>
      </c>
      <c r="E42" s="11" t="s">
        <v>177</v>
      </c>
      <c r="F42" s="11" t="s">
        <v>240</v>
      </c>
      <c r="K42" s="11">
        <f t="shared" si="2"/>
        <v>83.04</v>
      </c>
    </row>
    <row r="43" spans="1:11" ht="12.75">
      <c r="A43" s="32">
        <v>340</v>
      </c>
      <c r="B43" s="20" t="s">
        <v>104</v>
      </c>
      <c r="C43" s="19" t="s">
        <v>105</v>
      </c>
      <c r="D43" s="19" t="s">
        <v>24</v>
      </c>
      <c r="E43" s="11" t="s">
        <v>178</v>
      </c>
      <c r="F43" s="11" t="s">
        <v>237</v>
      </c>
      <c r="K43" s="11">
        <f t="shared" si="2"/>
        <v>82.65</v>
      </c>
    </row>
    <row r="44" spans="1:11" ht="12.75">
      <c r="A44" s="32">
        <v>341</v>
      </c>
      <c r="B44" s="20" t="s">
        <v>94</v>
      </c>
      <c r="C44" s="19" t="s">
        <v>29</v>
      </c>
      <c r="D44" s="19" t="s">
        <v>41</v>
      </c>
      <c r="E44" s="11" t="s">
        <v>179</v>
      </c>
      <c r="F44" s="11" t="s">
        <v>241</v>
      </c>
      <c r="K44" s="11">
        <f t="shared" si="2"/>
        <v>82.25</v>
      </c>
    </row>
    <row r="45" spans="1:11" ht="12.75">
      <c r="A45" s="32">
        <v>342</v>
      </c>
      <c r="B45" s="35" t="s">
        <v>32</v>
      </c>
      <c r="C45" s="36" t="s">
        <v>106</v>
      </c>
      <c r="D45" s="36" t="s">
        <v>34</v>
      </c>
      <c r="E45" s="11" t="s">
        <v>180</v>
      </c>
      <c r="F45" s="11" t="s">
        <v>243</v>
      </c>
      <c r="K45" s="11">
        <f t="shared" si="2"/>
        <v>82.89</v>
      </c>
    </row>
    <row r="46" spans="1:11" ht="12.75">
      <c r="A46" s="32">
        <v>343</v>
      </c>
      <c r="B46" s="34" t="s">
        <v>107</v>
      </c>
      <c r="C46" s="34" t="s">
        <v>108</v>
      </c>
      <c r="D46" s="34" t="s">
        <v>24</v>
      </c>
      <c r="E46" s="11" t="s">
        <v>181</v>
      </c>
      <c r="F46" s="11" t="s">
        <v>242</v>
      </c>
      <c r="K46" s="11">
        <f t="shared" si="2"/>
        <v>83.32</v>
      </c>
    </row>
    <row r="47" spans="1:11" ht="12.75">
      <c r="A47" s="32">
        <v>344</v>
      </c>
      <c r="B47" s="21" t="s">
        <v>21</v>
      </c>
      <c r="C47" s="21" t="s">
        <v>109</v>
      </c>
      <c r="D47" s="21" t="s">
        <v>110</v>
      </c>
      <c r="E47" s="11" t="s">
        <v>183</v>
      </c>
      <c r="F47" s="11" t="s">
        <v>145</v>
      </c>
      <c r="K47" s="11">
        <f t="shared" si="2"/>
        <v>85.89</v>
      </c>
    </row>
    <row r="48" spans="1:11" ht="12.75">
      <c r="A48" s="32">
        <v>345</v>
      </c>
      <c r="B48" s="18" t="s">
        <v>111</v>
      </c>
      <c r="C48" s="18" t="s">
        <v>112</v>
      </c>
      <c r="D48" s="18" t="s">
        <v>24</v>
      </c>
      <c r="E48" s="11" t="s">
        <v>182</v>
      </c>
      <c r="F48" s="11" t="s">
        <v>244</v>
      </c>
      <c r="K48" s="11">
        <f t="shared" si="2"/>
        <v>83.07</v>
      </c>
    </row>
    <row r="49" spans="1:11" ht="12.75">
      <c r="A49" s="32">
        <v>346</v>
      </c>
      <c r="B49" s="18" t="s">
        <v>18</v>
      </c>
      <c r="C49" s="18" t="s">
        <v>48</v>
      </c>
      <c r="D49" s="18" t="s">
        <v>28</v>
      </c>
      <c r="E49" s="11" t="s">
        <v>184</v>
      </c>
      <c r="F49" s="11" t="s">
        <v>246</v>
      </c>
      <c r="K49" s="11">
        <f t="shared" si="2"/>
        <v>82.04</v>
      </c>
    </row>
    <row r="50" spans="1:11" ht="12.75">
      <c r="A50" s="32">
        <v>348</v>
      </c>
      <c r="B50" s="20" t="s">
        <v>49</v>
      </c>
      <c r="C50" s="19" t="s">
        <v>113</v>
      </c>
      <c r="D50" s="19" t="s">
        <v>34</v>
      </c>
      <c r="E50" s="11" t="s">
        <v>172</v>
      </c>
      <c r="F50" s="11" t="s">
        <v>245</v>
      </c>
      <c r="K50" s="11">
        <f t="shared" si="2"/>
        <v>82.89</v>
      </c>
    </row>
    <row r="51" spans="1:11" ht="12.75">
      <c r="A51" s="32">
        <v>350</v>
      </c>
      <c r="B51" s="18" t="s">
        <v>114</v>
      </c>
      <c r="C51" s="18" t="s">
        <v>115</v>
      </c>
      <c r="D51" s="18" t="s">
        <v>24</v>
      </c>
      <c r="E51" s="11" t="s">
        <v>185</v>
      </c>
      <c r="F51" s="11" t="s">
        <v>248</v>
      </c>
      <c r="K51" s="11">
        <f t="shared" si="2"/>
        <v>83.64</v>
      </c>
    </row>
    <row r="52" spans="1:11" ht="12.75">
      <c r="A52" s="32">
        <v>353</v>
      </c>
      <c r="B52" s="18" t="s">
        <v>94</v>
      </c>
      <c r="C52" s="18" t="s">
        <v>38</v>
      </c>
      <c r="D52" s="18" t="s">
        <v>41</v>
      </c>
      <c r="E52" s="11" t="s">
        <v>177</v>
      </c>
      <c r="F52" s="11" t="s">
        <v>247</v>
      </c>
      <c r="K52" s="11">
        <f t="shared" si="2"/>
        <v>83.13</v>
      </c>
    </row>
    <row r="53" spans="1:11" ht="12.75">
      <c r="A53" s="32">
        <v>354</v>
      </c>
      <c r="B53" s="28" t="s">
        <v>116</v>
      </c>
      <c r="C53" s="28" t="s">
        <v>117</v>
      </c>
      <c r="D53" s="28" t="s">
        <v>24</v>
      </c>
      <c r="E53" s="11" t="s">
        <v>186</v>
      </c>
      <c r="F53" s="11" t="s">
        <v>175</v>
      </c>
      <c r="K53" s="11">
        <f t="shared" si="2"/>
        <v>83.11</v>
      </c>
    </row>
    <row r="54" spans="1:11" ht="12.75">
      <c r="A54" s="32">
        <v>355</v>
      </c>
      <c r="B54" s="29" t="s">
        <v>44</v>
      </c>
      <c r="C54" s="27" t="s">
        <v>118</v>
      </c>
      <c r="D54" s="27" t="s">
        <v>20</v>
      </c>
      <c r="E54" s="11" t="s">
        <v>187</v>
      </c>
      <c r="F54" s="11" t="s">
        <v>195</v>
      </c>
      <c r="K54" s="11">
        <f t="shared" si="2"/>
        <v>82.6</v>
      </c>
    </row>
    <row r="55" spans="1:11" ht="12.75">
      <c r="A55" s="32">
        <v>356</v>
      </c>
      <c r="B55" s="21" t="s">
        <v>131</v>
      </c>
      <c r="C55" s="21" t="s">
        <v>113</v>
      </c>
      <c r="D55" s="21" t="s">
        <v>30</v>
      </c>
      <c r="E55" s="11" t="s">
        <v>188</v>
      </c>
      <c r="F55" s="11" t="s">
        <v>249</v>
      </c>
      <c r="K55" s="11">
        <f t="shared" si="2"/>
        <v>83.18</v>
      </c>
    </row>
    <row r="56" spans="1:11" ht="12.75">
      <c r="A56" s="32">
        <v>357</v>
      </c>
      <c r="B56" s="18" t="s">
        <v>119</v>
      </c>
      <c r="C56" s="18" t="s">
        <v>120</v>
      </c>
      <c r="D56" s="18" t="s">
        <v>24</v>
      </c>
      <c r="E56" s="11" t="s">
        <v>189</v>
      </c>
      <c r="F56" s="11" t="s">
        <v>171</v>
      </c>
      <c r="K56" s="11">
        <f t="shared" si="2"/>
        <v>83.03</v>
      </c>
    </row>
    <row r="57" spans="1:11" ht="12.75">
      <c r="A57" s="32">
        <v>360</v>
      </c>
      <c r="B57" s="20" t="s">
        <v>121</v>
      </c>
      <c r="C57" s="19" t="s">
        <v>122</v>
      </c>
      <c r="D57" s="19" t="s">
        <v>30</v>
      </c>
      <c r="E57" s="11" t="s">
        <v>190</v>
      </c>
      <c r="F57" s="11" t="s">
        <v>251</v>
      </c>
      <c r="K57" s="11">
        <f t="shared" si="2"/>
        <v>84</v>
      </c>
    </row>
    <row r="58" spans="1:11" ht="12.75">
      <c r="A58" s="32">
        <v>362</v>
      </c>
      <c r="B58" s="18" t="s">
        <v>123</v>
      </c>
      <c r="C58" s="18" t="s">
        <v>66</v>
      </c>
      <c r="D58" s="18" t="s">
        <v>24</v>
      </c>
      <c r="E58" s="11" t="s">
        <v>191</v>
      </c>
      <c r="F58" s="11" t="s">
        <v>250</v>
      </c>
      <c r="K58" s="11">
        <f t="shared" si="2"/>
        <v>83.45</v>
      </c>
    </row>
    <row r="59" spans="1:11" ht="12.75">
      <c r="A59" s="32">
        <v>364</v>
      </c>
      <c r="B59" s="28" t="s">
        <v>124</v>
      </c>
      <c r="C59" s="28" t="s">
        <v>125</v>
      </c>
      <c r="D59" s="28" t="s">
        <v>24</v>
      </c>
      <c r="E59" s="11" t="s">
        <v>175</v>
      </c>
      <c r="F59" s="11" t="s">
        <v>253</v>
      </c>
      <c r="K59" s="11">
        <f t="shared" si="2"/>
        <v>84.67</v>
      </c>
    </row>
    <row r="60" spans="1:11" ht="12.75">
      <c r="A60" s="32">
        <v>369</v>
      </c>
      <c r="B60" s="18" t="s">
        <v>126</v>
      </c>
      <c r="C60" s="18" t="s">
        <v>60</v>
      </c>
      <c r="D60" s="18" t="s">
        <v>24</v>
      </c>
      <c r="E60" s="11" t="s">
        <v>192</v>
      </c>
      <c r="F60" s="11" t="s">
        <v>252</v>
      </c>
      <c r="K60" s="11">
        <f t="shared" si="2"/>
        <v>82.67</v>
      </c>
    </row>
    <row r="61" spans="1:11" ht="12.75">
      <c r="A61" s="32">
        <v>375</v>
      </c>
      <c r="B61" s="18" t="s">
        <v>62</v>
      </c>
      <c r="C61" s="18" t="s">
        <v>127</v>
      </c>
      <c r="D61" s="18" t="s">
        <v>17</v>
      </c>
      <c r="E61" s="11" t="s">
        <v>193</v>
      </c>
      <c r="F61" s="11" t="s">
        <v>254</v>
      </c>
      <c r="K61" s="11">
        <f t="shared" si="2"/>
        <v>83.19</v>
      </c>
    </row>
    <row r="62" spans="1:11" ht="12.75">
      <c r="A62" s="32">
        <v>501</v>
      </c>
      <c r="B62" s="20" t="s">
        <v>128</v>
      </c>
      <c r="C62" s="19" t="s">
        <v>129</v>
      </c>
      <c r="D62" s="19" t="s">
        <v>20</v>
      </c>
      <c r="E62" s="11" t="s">
        <v>198</v>
      </c>
      <c r="F62" s="11" t="s">
        <v>246</v>
      </c>
      <c r="K62" s="11">
        <f t="shared" si="2"/>
        <v>83.68</v>
      </c>
    </row>
    <row r="63" spans="1:11" ht="12.75">
      <c r="A63" s="32">
        <v>502</v>
      </c>
      <c r="B63" s="20" t="s">
        <v>130</v>
      </c>
      <c r="C63" s="33" t="s">
        <v>90</v>
      </c>
      <c r="D63" s="22" t="s">
        <v>30</v>
      </c>
      <c r="E63" s="11" t="s">
        <v>197</v>
      </c>
      <c r="F63" s="11" t="s">
        <v>256</v>
      </c>
      <c r="K63" s="11">
        <f t="shared" si="2"/>
        <v>84.23</v>
      </c>
    </row>
    <row r="64" spans="1:11" ht="12.75">
      <c r="A64" s="32">
        <v>506</v>
      </c>
      <c r="B64" s="22" t="s">
        <v>132</v>
      </c>
      <c r="C64" s="19" t="s">
        <v>50</v>
      </c>
      <c r="D64" s="19" t="s">
        <v>20</v>
      </c>
      <c r="E64" s="11" t="s">
        <v>200</v>
      </c>
      <c r="F64" s="11" t="s">
        <v>257</v>
      </c>
      <c r="K64" s="11">
        <f t="shared" si="2"/>
        <v>83.52</v>
      </c>
    </row>
    <row r="65" spans="1:11" ht="12.75">
      <c r="A65" s="32">
        <v>509</v>
      </c>
      <c r="B65" s="18" t="s">
        <v>123</v>
      </c>
      <c r="C65" s="18" t="s">
        <v>133</v>
      </c>
      <c r="D65" s="18" t="s">
        <v>24</v>
      </c>
      <c r="E65" s="11" t="s">
        <v>199</v>
      </c>
      <c r="F65" s="11" t="s">
        <v>258</v>
      </c>
      <c r="K65" s="11">
        <f t="shared" si="2"/>
        <v>84.42</v>
      </c>
    </row>
    <row r="66" spans="1:11" ht="12.75">
      <c r="A66" s="32">
        <v>510</v>
      </c>
      <c r="B66" s="20" t="s">
        <v>15</v>
      </c>
      <c r="C66" s="19" t="s">
        <v>134</v>
      </c>
      <c r="D66" s="19" t="s">
        <v>17</v>
      </c>
      <c r="E66" s="11" t="s">
        <v>202</v>
      </c>
      <c r="F66" s="11" t="s">
        <v>259</v>
      </c>
      <c r="K66" s="11">
        <f t="shared" si="2"/>
        <v>83.28</v>
      </c>
    </row>
    <row r="67" spans="1:11" ht="12.75">
      <c r="A67" s="32">
        <v>511</v>
      </c>
      <c r="B67" s="22" t="s">
        <v>135</v>
      </c>
      <c r="C67" s="23" t="s">
        <v>56</v>
      </c>
      <c r="D67" s="23" t="s">
        <v>17</v>
      </c>
      <c r="E67" s="11" t="s">
        <v>201</v>
      </c>
      <c r="F67" s="11" t="s">
        <v>260</v>
      </c>
      <c r="K67" s="11">
        <f t="shared" si="2"/>
        <v>83.47</v>
      </c>
    </row>
    <row r="68" spans="1:11" ht="12.75">
      <c r="A68" s="32">
        <v>512</v>
      </c>
      <c r="B68" s="18" t="s">
        <v>84</v>
      </c>
      <c r="C68" s="18" t="s">
        <v>136</v>
      </c>
      <c r="D68" s="18" t="s">
        <v>28</v>
      </c>
      <c r="E68" s="11" t="s">
        <v>204</v>
      </c>
      <c r="F68" s="11" t="s">
        <v>261</v>
      </c>
      <c r="K68" s="11">
        <f t="shared" si="2"/>
        <v>83.56</v>
      </c>
    </row>
    <row r="69" spans="1:11" ht="12.75">
      <c r="A69" s="32">
        <v>513</v>
      </c>
      <c r="B69" s="20" t="s">
        <v>94</v>
      </c>
      <c r="C69" s="19" t="s">
        <v>81</v>
      </c>
      <c r="D69" s="19" t="s">
        <v>41</v>
      </c>
      <c r="E69" s="11" t="s">
        <v>203</v>
      </c>
      <c r="F69" s="11" t="s">
        <v>262</v>
      </c>
      <c r="K69" s="11">
        <f t="shared" si="2"/>
        <v>84.41</v>
      </c>
    </row>
    <row r="70" spans="1:11" ht="12.75">
      <c r="A70" s="1">
        <v>196</v>
      </c>
      <c r="B70" s="37" t="s">
        <v>137</v>
      </c>
      <c r="C70" s="37" t="s">
        <v>138</v>
      </c>
      <c r="D70" s="37" t="s">
        <v>30</v>
      </c>
      <c r="E70" s="11" t="s">
        <v>161</v>
      </c>
      <c r="F70" s="11" t="s">
        <v>223</v>
      </c>
      <c r="K70" s="11">
        <f aca="true" t="shared" si="3" ref="K70:K83">SUM(E70*$E$2+F70*$F$2+G70*$G$2+H70*$H$2+I70*$I$2+$J$2*J70)</f>
        <v>88.62</v>
      </c>
    </row>
    <row r="71" spans="1:11" ht="12.75">
      <c r="A71" s="1">
        <v>610</v>
      </c>
      <c r="B71" s="38" t="s">
        <v>263</v>
      </c>
      <c r="C71" s="39" t="s">
        <v>139</v>
      </c>
      <c r="D71" s="39" t="s">
        <v>140</v>
      </c>
      <c r="E71" s="11" t="s">
        <v>152</v>
      </c>
      <c r="F71" s="11" t="s">
        <v>224</v>
      </c>
      <c r="K71" s="11">
        <f t="shared" si="3"/>
        <v>86.45</v>
      </c>
    </row>
    <row r="72" spans="1:11" ht="12.75">
      <c r="A72" s="1">
        <v>601</v>
      </c>
      <c r="B72" s="37" t="s">
        <v>141</v>
      </c>
      <c r="C72" s="37" t="s">
        <v>70</v>
      </c>
      <c r="D72" s="37" t="s">
        <v>142</v>
      </c>
      <c r="E72" s="11" t="s">
        <v>195</v>
      </c>
      <c r="F72" s="11" t="s">
        <v>232</v>
      </c>
      <c r="K72" s="11">
        <f t="shared" si="3"/>
        <v>82.45</v>
      </c>
    </row>
    <row r="73" spans="1:11" ht="12.75">
      <c r="A73" s="1">
        <v>386</v>
      </c>
      <c r="B73" s="38" t="s">
        <v>137</v>
      </c>
      <c r="C73" s="39" t="s">
        <v>65</v>
      </c>
      <c r="D73" s="39" t="s">
        <v>30</v>
      </c>
      <c r="E73" s="11" t="s">
        <v>194</v>
      </c>
      <c r="F73" s="11" t="s">
        <v>255</v>
      </c>
      <c r="K73" s="11">
        <f t="shared" si="3"/>
        <v>87.73</v>
      </c>
    </row>
    <row r="74" spans="1:11" ht="12.75">
      <c r="A74" s="1">
        <v>200</v>
      </c>
      <c r="B74" s="37" t="s">
        <v>143</v>
      </c>
      <c r="C74" s="37" t="s">
        <v>51</v>
      </c>
      <c r="D74" s="37" t="s">
        <v>30</v>
      </c>
      <c r="E74" s="11" t="s">
        <v>163</v>
      </c>
      <c r="F74" s="11" t="s">
        <v>225</v>
      </c>
      <c r="K74" s="11">
        <f>SUM(E74*$E$2+F74*$F$2+G74*$G$2+H74*$H$2+I74*$I$2+$J$2*J74)</f>
        <v>89.92</v>
      </c>
    </row>
    <row r="75" spans="1:11" ht="12.75">
      <c r="A75" s="1">
        <v>385</v>
      </c>
      <c r="B75" t="s">
        <v>205</v>
      </c>
      <c r="C75" t="s">
        <v>206</v>
      </c>
      <c r="D75" t="s">
        <v>30</v>
      </c>
      <c r="E75" s="40">
        <v>41.97</v>
      </c>
      <c r="F75" s="40">
        <v>42.93</v>
      </c>
      <c r="K75" s="11">
        <f t="shared" si="3"/>
        <v>84.9</v>
      </c>
    </row>
    <row r="76" ht="12.75">
      <c r="K76" s="11">
        <f t="shared" si="3"/>
        <v>0</v>
      </c>
    </row>
    <row r="77" ht="12.75">
      <c r="K77" s="11">
        <f t="shared" si="3"/>
        <v>0</v>
      </c>
    </row>
    <row r="78" ht="12.75">
      <c r="K78" s="11">
        <f t="shared" si="3"/>
        <v>0</v>
      </c>
    </row>
    <row r="79" ht="12.75">
      <c r="K79" s="11">
        <f t="shared" si="3"/>
        <v>0</v>
      </c>
    </row>
    <row r="80" ht="12.75">
      <c r="K80" s="11">
        <f t="shared" si="3"/>
        <v>0</v>
      </c>
    </row>
    <row r="81" ht="12.75">
      <c r="K81" s="11">
        <f>SUM(E81*$E$2+F81*$F$2+G81*$G$2+H81*$H$2+I81*$I$2+$J$2*J81)</f>
        <v>0</v>
      </c>
    </row>
    <row r="82" ht="12.75">
      <c r="K82" s="11">
        <f t="shared" si="3"/>
        <v>0</v>
      </c>
    </row>
    <row r="83" ht="12.75">
      <c r="K83" s="11">
        <f t="shared" si="3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3" customWidth="1"/>
    <col min="13" max="13" width="0" style="11" hidden="1" customWidth="1"/>
    <col min="14" max="14" width="12.8515625" style="11" customWidth="1"/>
    <col min="15" max="15" width="14.57421875" style="11" customWidth="1"/>
  </cols>
  <sheetData>
    <row r="1" ht="12.75"/>
    <row r="2" ht="12.75"/>
    <row r="3" ht="12.75">
      <c r="A3" t="s">
        <v>4</v>
      </c>
    </row>
    <row r="4" spans="1:11" ht="12.75">
      <c r="A4" t="s">
        <v>6</v>
      </c>
      <c r="F4" s="14">
        <f>Gesamt!E2</f>
        <v>1</v>
      </c>
      <c r="G4" s="14">
        <f>Gesamt!F2</f>
        <v>1</v>
      </c>
      <c r="H4" s="14">
        <f>Gesamt!G2</f>
        <v>1</v>
      </c>
      <c r="I4" s="14">
        <f>Gesamt!H2</f>
        <v>1</v>
      </c>
      <c r="J4" s="14">
        <f>Gesamt!I2</f>
        <v>1</v>
      </c>
      <c r="K4" s="14">
        <f>Gesamt!J2</f>
        <v>1</v>
      </c>
    </row>
    <row r="5" spans="5:11" ht="12.75">
      <c r="E5" s="1" t="s">
        <v>14</v>
      </c>
      <c r="F5" s="16">
        <f aca="true" t="shared" si="0" ref="F5:K5">MIN(F8:G48)</f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7</v>
      </c>
      <c r="E7" s="4" t="s">
        <v>2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3</v>
      </c>
      <c r="N7" s="12"/>
      <c r="O7" s="12"/>
    </row>
    <row r="8" spans="1:13" ht="12.75">
      <c r="A8">
        <f aca="true" t="shared" si="1" ref="A8:A30">IF(L8&gt;0,RANK(M8,M$1:M$65536),0)</f>
        <v>1</v>
      </c>
      <c r="B8" s="9">
        <v>122</v>
      </c>
      <c r="C8" s="2" t="str">
        <f>+VLOOKUP($B8,Gesamt!$A$5:$D$170,2,FALSE)</f>
        <v>Isaac</v>
      </c>
      <c r="D8" s="2" t="str">
        <f>+VLOOKUP($B8,Gesamt!$A$5:$D$170,3,FALSE)</f>
        <v>Laura</v>
      </c>
      <c r="E8" s="1" t="str">
        <f>+VLOOKUP($B8,Gesamt!$A$5:$D$170,4,FALSE)</f>
        <v>Simmerath</v>
      </c>
      <c r="F8" s="13" t="str">
        <f>+VLOOKUP($B8,Gesamt!$A$5:$F$170,5,FALSE)</f>
        <v>43,40</v>
      </c>
      <c r="G8" s="13" t="str">
        <f>+VLOOKUP($B8,Gesamt!$A$5:$G$170,6,FALSE)</f>
        <v>42,60</v>
      </c>
      <c r="H8" s="13">
        <f>+VLOOKUP($B8,Gesamt!$A$5:$H$170,7,FALSE)</f>
        <v>0</v>
      </c>
      <c r="I8" s="13">
        <f>+VLOOKUP($B8,Gesamt!$A$5:$I$170,8,FALSE)</f>
        <v>0</v>
      </c>
      <c r="J8" s="13">
        <f>+VLOOKUP($B8,Gesamt!$A$5:$K$170,9,FALSE)</f>
        <v>0</v>
      </c>
      <c r="K8" s="13">
        <f>+VLOOKUP($B8,Gesamt!$A$5:$K$170,10,FALSE)</f>
        <v>0</v>
      </c>
      <c r="L8" s="13">
        <f>(F8*$F$4+G8*$G$4+H8*$H$4+I8*$I$4+J8*$J$4+K8*$J$4)</f>
        <v>86</v>
      </c>
      <c r="M8" s="11">
        <f>IF(L8&gt;0,L8*-1,-1000)</f>
        <v>-86</v>
      </c>
    </row>
    <row r="9" spans="1:13" ht="12.75">
      <c r="A9">
        <f t="shared" si="1"/>
        <v>2</v>
      </c>
      <c r="B9" s="9">
        <v>109</v>
      </c>
      <c r="C9" s="2" t="str">
        <f>+VLOOKUP($B9,Gesamt!$A$5:$D$170,2,FALSE)</f>
        <v>Förster</v>
      </c>
      <c r="D9" s="2" t="str">
        <f>+VLOOKUP($B9,Gesamt!$A$5:$D$170,3,FALSE)</f>
        <v>Sarah</v>
      </c>
      <c r="E9" s="1" t="str">
        <f>+VLOOKUP($B9,Gesamt!$A$5:$D$170,4,FALSE)</f>
        <v>Kerpen</v>
      </c>
      <c r="F9" s="13" t="str">
        <f>+VLOOKUP($B9,Gesamt!$A$5:$F$170,5,FALSE)</f>
        <v>43,67</v>
      </c>
      <c r="G9" s="13" t="str">
        <f>+VLOOKUP($B9,Gesamt!$A$5:$G$170,6,FALSE)</f>
        <v>42,49</v>
      </c>
      <c r="H9" s="13">
        <f>+VLOOKUP($B9,Gesamt!$A$5:$H$170,7,FALSE)</f>
        <v>0</v>
      </c>
      <c r="I9" s="13">
        <f>+VLOOKUP($B9,Gesamt!$A$5:$I$170,8,FALSE)</f>
        <v>0</v>
      </c>
      <c r="J9" s="13">
        <f>+VLOOKUP($B9,Gesamt!$A$5:$K$170,9,FALSE)</f>
        <v>0</v>
      </c>
      <c r="K9" s="13">
        <f>+VLOOKUP($B9,Gesamt!$A$5:$K$170,10,FALSE)</f>
        <v>0</v>
      </c>
      <c r="L9" s="13">
        <f aca="true" t="shared" si="2" ref="L9:L30">(F9*$F$4+G9*$G$4+H9*$H$4+I9*$I$4+J9*$J$4+K9*$J$4)</f>
        <v>86.16</v>
      </c>
      <c r="M9" s="11">
        <f aca="true" t="shared" si="3" ref="M9:M30">IF(L9&gt;0,L9*-1,-1000)</f>
        <v>-86.16</v>
      </c>
    </row>
    <row r="10" spans="1:13" ht="12.75">
      <c r="A10">
        <f t="shared" si="1"/>
        <v>3</v>
      </c>
      <c r="B10" s="9">
        <v>139</v>
      </c>
      <c r="C10" s="2" t="str">
        <f>+VLOOKUP($B10,Gesamt!$A$5:$D$170,2,FALSE)</f>
        <v>Jostes</v>
      </c>
      <c r="D10" s="2" t="str">
        <f>+VLOOKUP($B10,Gesamt!$A$5:$D$170,3,FALSE)</f>
        <v>Jolanda</v>
      </c>
      <c r="E10" s="1" t="str">
        <f>+VLOOKUP($B10,Gesamt!$A$5:$D$170,4,FALSE)</f>
        <v>Osnabrück</v>
      </c>
      <c r="F10" s="13" t="str">
        <f>+VLOOKUP($B10,Gesamt!$A$5:$F$170,5,FALSE)</f>
        <v>43,31</v>
      </c>
      <c r="G10" s="13" t="str">
        <f>+VLOOKUP($B10,Gesamt!$A$5:$G$170,6,FALSE)</f>
        <v>42,87</v>
      </c>
      <c r="H10" s="13">
        <f>+VLOOKUP($B10,Gesamt!$A$5:$H$170,7,FALSE)</f>
        <v>0</v>
      </c>
      <c r="I10" s="13">
        <f>+VLOOKUP($B10,Gesamt!$A$5:$I$170,8,FALSE)</f>
        <v>0</v>
      </c>
      <c r="J10" s="13">
        <f>+VLOOKUP($B10,Gesamt!$A$5:$K$170,9,FALSE)</f>
        <v>0</v>
      </c>
      <c r="K10" s="13">
        <f>+VLOOKUP($B10,Gesamt!$A$5:$K$170,10,FALSE)</f>
        <v>0</v>
      </c>
      <c r="L10" s="13">
        <f t="shared" si="2"/>
        <v>86.18</v>
      </c>
      <c r="M10" s="11">
        <f t="shared" si="3"/>
        <v>-86.18</v>
      </c>
    </row>
    <row r="11" spans="1:13" ht="12.75">
      <c r="A11">
        <f t="shared" si="1"/>
        <v>3</v>
      </c>
      <c r="B11" s="9">
        <v>192</v>
      </c>
      <c r="C11" s="2" t="str">
        <f>+VLOOKUP($B11,Gesamt!$A$5:$D$170,2,FALSE)</f>
        <v>Wolf</v>
      </c>
      <c r="D11" s="2" t="str">
        <f>+VLOOKUP($B11,Gesamt!$A$5:$D$170,3,FALSE)</f>
        <v>Leja</v>
      </c>
      <c r="E11" s="1" t="str">
        <f>+VLOOKUP($B11,Gesamt!$A$5:$D$170,4,FALSE)</f>
        <v>Mettingen</v>
      </c>
      <c r="F11" s="13" t="str">
        <f>+VLOOKUP($B11,Gesamt!$A$5:$F$170,5,FALSE)</f>
        <v>43,56</v>
      </c>
      <c r="G11" s="13" t="str">
        <f>+VLOOKUP($B11,Gesamt!$A$5:$G$170,6,FALSE)</f>
        <v>42,62</v>
      </c>
      <c r="H11" s="13">
        <f>+VLOOKUP($B11,Gesamt!$A$5:$H$170,7,FALSE)</f>
        <v>0</v>
      </c>
      <c r="I11" s="13">
        <f>+VLOOKUP($B11,Gesamt!$A$5:$I$170,8,FALSE)</f>
        <v>0</v>
      </c>
      <c r="J11" s="13">
        <f>+VLOOKUP($B11,Gesamt!$A$5:$K$170,9,FALSE)</f>
        <v>0</v>
      </c>
      <c r="K11" s="13">
        <f>+VLOOKUP($B11,Gesamt!$A$5:$K$170,10,FALSE)</f>
        <v>0</v>
      </c>
      <c r="L11" s="13">
        <f t="shared" si="2"/>
        <v>86.18</v>
      </c>
      <c r="M11" s="11">
        <f t="shared" si="3"/>
        <v>-86.18</v>
      </c>
    </row>
    <row r="12" spans="1:13" ht="12.75">
      <c r="A12">
        <f t="shared" si="1"/>
        <v>5</v>
      </c>
      <c r="B12" s="9">
        <v>108</v>
      </c>
      <c r="C12" s="2" t="str">
        <f>+VLOOKUP($B12,Gesamt!$A$5:$D$170,2,FALSE)</f>
        <v>Reddieß</v>
      </c>
      <c r="D12" s="2" t="str">
        <f>+VLOOKUP($B12,Gesamt!$A$5:$D$170,3,FALSE)</f>
        <v>Sidney</v>
      </c>
      <c r="E12" s="1" t="str">
        <f>+VLOOKUP($B12,Gesamt!$A$5:$D$170,4,FALSE)</f>
        <v>Rheine</v>
      </c>
      <c r="F12" s="13" t="str">
        <f>+VLOOKUP($B12,Gesamt!$A$5:$F$170,5,FALSE)</f>
        <v>42,78</v>
      </c>
      <c r="G12" s="13" t="str">
        <f>+VLOOKUP($B12,Gesamt!$A$5:$G$170,6,FALSE)</f>
        <v>43,42</v>
      </c>
      <c r="H12" s="13">
        <f>+VLOOKUP($B12,Gesamt!$A$5:$H$170,7,FALSE)</f>
        <v>0</v>
      </c>
      <c r="I12" s="13">
        <f>+VLOOKUP($B12,Gesamt!$A$5:$I$170,8,FALSE)</f>
        <v>0</v>
      </c>
      <c r="J12" s="13">
        <f>+VLOOKUP($B12,Gesamt!$A$5:$K$170,9,FALSE)</f>
        <v>0</v>
      </c>
      <c r="K12" s="13">
        <f>+VLOOKUP($B12,Gesamt!$A$5:$K$170,10,FALSE)</f>
        <v>0</v>
      </c>
      <c r="L12" s="13">
        <f t="shared" si="2"/>
        <v>86.2</v>
      </c>
      <c r="M12" s="11">
        <f t="shared" si="3"/>
        <v>-86.2</v>
      </c>
    </row>
    <row r="13" spans="1:13" ht="12.75">
      <c r="A13">
        <f t="shared" si="1"/>
        <v>6</v>
      </c>
      <c r="B13" s="9">
        <v>135</v>
      </c>
      <c r="C13" s="2" t="str">
        <f>+VLOOKUP($B13,Gesamt!$A$5:$D$170,2,FALSE)</f>
        <v>Förster</v>
      </c>
      <c r="D13" s="2" t="str">
        <f>+VLOOKUP($B13,Gesamt!$A$5:$D$170,3,FALSE)</f>
        <v>Hannah</v>
      </c>
      <c r="E13" s="1" t="str">
        <f>+VLOOKUP($B13,Gesamt!$A$5:$D$170,4,FALSE)</f>
        <v>Simmerath</v>
      </c>
      <c r="F13" s="13" t="str">
        <f>+VLOOKUP($B13,Gesamt!$A$5:$F$170,5,FALSE)</f>
        <v>42,38</v>
      </c>
      <c r="G13" s="13" t="str">
        <f>+VLOOKUP($B13,Gesamt!$A$5:$G$170,6,FALSE)</f>
        <v>43,83</v>
      </c>
      <c r="H13" s="13">
        <f>+VLOOKUP($B13,Gesamt!$A$5:$H$170,7,FALSE)</f>
        <v>0</v>
      </c>
      <c r="I13" s="13">
        <f>+VLOOKUP($B13,Gesamt!$A$5:$I$170,8,FALSE)</f>
        <v>0</v>
      </c>
      <c r="J13" s="13">
        <f>+VLOOKUP($B13,Gesamt!$A$5:$K$170,9,FALSE)</f>
        <v>0</v>
      </c>
      <c r="K13" s="13">
        <f>+VLOOKUP($B13,Gesamt!$A$5:$K$170,10,FALSE)</f>
        <v>0</v>
      </c>
      <c r="L13" s="13">
        <f t="shared" si="2"/>
        <v>86.21</v>
      </c>
      <c r="M13" s="11">
        <f t="shared" si="3"/>
        <v>-86.21</v>
      </c>
    </row>
    <row r="14" spans="1:13" ht="12.75">
      <c r="A14">
        <f t="shared" si="1"/>
        <v>7</v>
      </c>
      <c r="B14" s="9">
        <v>103</v>
      </c>
      <c r="C14" s="2" t="str">
        <f>+VLOOKUP($B14,Gesamt!$A$5:$D$170,2,FALSE)</f>
        <v>Förster</v>
      </c>
      <c r="D14" s="2" t="str">
        <f>+VLOOKUP($B14,Gesamt!$A$5:$D$170,3,FALSE)</f>
        <v>Jan</v>
      </c>
      <c r="E14" s="1" t="str">
        <f>+VLOOKUP($B14,Gesamt!$A$5:$D$170,4,FALSE)</f>
        <v>Simmerath</v>
      </c>
      <c r="F14" s="13" t="str">
        <f>+VLOOKUP($B14,Gesamt!$A$5:$F$170,5,FALSE)</f>
        <v>43,54</v>
      </c>
      <c r="G14" s="13" t="str">
        <f>+VLOOKUP($B14,Gesamt!$A$5:$G$170,6,FALSE)</f>
        <v>42,78</v>
      </c>
      <c r="H14" s="13">
        <f>+VLOOKUP($B14,Gesamt!$A$5:$H$170,7,FALSE)</f>
        <v>0</v>
      </c>
      <c r="I14" s="13">
        <f>+VLOOKUP($B14,Gesamt!$A$5:$I$170,8,FALSE)</f>
        <v>0</v>
      </c>
      <c r="J14" s="13">
        <f>+VLOOKUP($B14,Gesamt!$A$5:$K$170,9,FALSE)</f>
        <v>0</v>
      </c>
      <c r="K14" s="13">
        <f>+VLOOKUP($B14,Gesamt!$A$5:$K$170,10,FALSE)</f>
        <v>0</v>
      </c>
      <c r="L14" s="13">
        <f t="shared" si="2"/>
        <v>86.32</v>
      </c>
      <c r="M14" s="11">
        <f t="shared" si="3"/>
        <v>-86.32</v>
      </c>
    </row>
    <row r="15" spans="1:13" ht="12.75">
      <c r="A15">
        <f t="shared" si="1"/>
        <v>8</v>
      </c>
      <c r="B15" s="9">
        <v>164</v>
      </c>
      <c r="C15" s="2" t="str">
        <f>+VLOOKUP($B15,Gesamt!$A$5:$D$170,2,FALSE)</f>
        <v>Ingenerf</v>
      </c>
      <c r="D15" s="2" t="str">
        <f>+VLOOKUP($B15,Gesamt!$A$5:$D$170,3,FALSE)</f>
        <v>David</v>
      </c>
      <c r="E15" s="1" t="str">
        <f>+VLOOKUP($B15,Gesamt!$A$5:$D$170,4,FALSE)</f>
        <v>Kerpen</v>
      </c>
      <c r="F15" s="13" t="str">
        <f>+VLOOKUP($B15,Gesamt!$A$5:$F$170,5,FALSE)</f>
        <v>43,82</v>
      </c>
      <c r="G15" s="13" t="str">
        <f>+VLOOKUP($B15,Gesamt!$A$5:$G$170,6,FALSE)</f>
        <v>42,59</v>
      </c>
      <c r="H15" s="13">
        <f>+VLOOKUP($B15,Gesamt!$A$5:$H$170,7,FALSE)</f>
        <v>0</v>
      </c>
      <c r="I15" s="13">
        <f>+VLOOKUP($B15,Gesamt!$A$5:$I$170,8,FALSE)</f>
        <v>0</v>
      </c>
      <c r="J15" s="13">
        <f>+VLOOKUP($B15,Gesamt!$A$5:$K$170,9,FALSE)</f>
        <v>0</v>
      </c>
      <c r="K15" s="13">
        <f>+VLOOKUP($B15,Gesamt!$A$5:$K$170,10,FALSE)</f>
        <v>0</v>
      </c>
      <c r="L15" s="13">
        <f t="shared" si="2"/>
        <v>86.41</v>
      </c>
      <c r="M15" s="11">
        <f t="shared" si="3"/>
        <v>-86.41</v>
      </c>
    </row>
    <row r="16" spans="1:13" ht="12.75">
      <c r="A16">
        <f t="shared" si="1"/>
        <v>9</v>
      </c>
      <c r="B16" s="9">
        <v>140</v>
      </c>
      <c r="C16" s="2" t="str">
        <f>+VLOOKUP($B16,Gesamt!$A$5:$D$170,2,FALSE)</f>
        <v>van Loo</v>
      </c>
      <c r="D16" s="2" t="str">
        <f>+VLOOKUP($B16,Gesamt!$A$5:$D$170,3,FALSE)</f>
        <v>Julian</v>
      </c>
      <c r="E16" s="1" t="str">
        <f>+VLOOKUP($B16,Gesamt!$A$5:$D$170,4,FALSE)</f>
        <v>Kerpen</v>
      </c>
      <c r="F16" s="13" t="str">
        <f>+VLOOKUP($B16,Gesamt!$A$5:$F$170,5,FALSE)</f>
        <v>42,72</v>
      </c>
      <c r="G16" s="13" t="str">
        <f>+VLOOKUP($B16,Gesamt!$A$5:$G$170,6,FALSE)</f>
        <v>43,72</v>
      </c>
      <c r="H16" s="13">
        <f>+VLOOKUP($B16,Gesamt!$A$5:$H$170,7,FALSE)</f>
        <v>0</v>
      </c>
      <c r="I16" s="13">
        <f>+VLOOKUP($B16,Gesamt!$A$5:$I$170,8,FALSE)</f>
        <v>0</v>
      </c>
      <c r="J16" s="13">
        <f>+VLOOKUP($B16,Gesamt!$A$5:$K$170,9,FALSE)</f>
        <v>0</v>
      </c>
      <c r="K16" s="13">
        <f>+VLOOKUP($B16,Gesamt!$A$5:$K$170,10,FALSE)</f>
        <v>0</v>
      </c>
      <c r="L16" s="13">
        <f t="shared" si="2"/>
        <v>86.44</v>
      </c>
      <c r="M16" s="11">
        <f t="shared" si="3"/>
        <v>-86.44</v>
      </c>
    </row>
    <row r="17" spans="1:13" ht="12.75">
      <c r="A17">
        <f t="shared" si="1"/>
        <v>10</v>
      </c>
      <c r="B17" s="9">
        <v>150</v>
      </c>
      <c r="C17" s="2" t="str">
        <f>+VLOOKUP($B17,Gesamt!$A$5:$D$170,2,FALSE)</f>
        <v>Müller</v>
      </c>
      <c r="D17" s="2" t="str">
        <f>+VLOOKUP($B17,Gesamt!$A$5:$D$170,3,FALSE)</f>
        <v>Julian</v>
      </c>
      <c r="E17" s="1" t="str">
        <f>+VLOOKUP($B17,Gesamt!$A$5:$D$170,4,FALSE)</f>
        <v>Friedrichsfeld</v>
      </c>
      <c r="F17" s="13" t="str">
        <f>+VLOOKUP($B17,Gesamt!$A$5:$F$170,5,FALSE)</f>
        <v>42,49</v>
      </c>
      <c r="G17" s="13" t="str">
        <f>+VLOOKUP($B17,Gesamt!$A$5:$G$170,6,FALSE)</f>
        <v>43,96</v>
      </c>
      <c r="H17" s="13">
        <f>+VLOOKUP($B17,Gesamt!$A$5:$H$170,7,FALSE)</f>
        <v>0</v>
      </c>
      <c r="I17" s="13">
        <f>+VLOOKUP($B17,Gesamt!$A$5:$I$170,8,FALSE)</f>
        <v>0</v>
      </c>
      <c r="J17" s="13">
        <f>+VLOOKUP($B17,Gesamt!$A$5:$K$170,9,FALSE)</f>
        <v>0</v>
      </c>
      <c r="K17" s="13">
        <f>+VLOOKUP($B17,Gesamt!$A$5:$K$170,10,FALSE)</f>
        <v>0</v>
      </c>
      <c r="L17" s="13">
        <f t="shared" si="2"/>
        <v>86.45</v>
      </c>
      <c r="M17" s="11">
        <f t="shared" si="3"/>
        <v>-86.45</v>
      </c>
    </row>
    <row r="18" spans="1:13" ht="12.75">
      <c r="A18">
        <f t="shared" si="1"/>
        <v>10</v>
      </c>
      <c r="B18" s="9">
        <v>610</v>
      </c>
      <c r="C18" s="2" t="str">
        <f>+VLOOKUP($B18,Gesamt!$A$5:$D$170,2,FALSE)</f>
        <v>Fohr</v>
      </c>
      <c r="D18" s="2" t="str">
        <f>+VLOOKUP($B18,Gesamt!$A$5:$D$170,3,FALSE)</f>
        <v>Nikals</v>
      </c>
      <c r="E18" s="1" t="str">
        <f>+VLOOKUP($B18,Gesamt!$A$5:$D$170,4,FALSE)</f>
        <v>Alp</v>
      </c>
      <c r="F18" s="13" t="str">
        <f>+VLOOKUP($B18,Gesamt!$A$5:$F$170,5,FALSE)</f>
        <v>42,87</v>
      </c>
      <c r="G18" s="13" t="str">
        <f>+VLOOKUP($B18,Gesamt!$A$5:$G$170,6,FALSE)</f>
        <v>43,58</v>
      </c>
      <c r="H18" s="13">
        <f>+VLOOKUP($B18,Gesamt!$A$5:$H$170,7,FALSE)</f>
        <v>0</v>
      </c>
      <c r="I18" s="13">
        <f>+VLOOKUP($B18,Gesamt!$A$5:$I$170,8,FALSE)</f>
        <v>0</v>
      </c>
      <c r="J18" s="13">
        <f>+VLOOKUP($B18,Gesamt!$A$5:$K$170,9,FALSE)</f>
        <v>0</v>
      </c>
      <c r="K18" s="13">
        <f>+VLOOKUP($B18,Gesamt!$A$5:$K$170,10,FALSE)</f>
        <v>0</v>
      </c>
      <c r="L18" s="13">
        <f t="shared" si="2"/>
        <v>86.45</v>
      </c>
      <c r="M18" s="11">
        <f t="shared" si="3"/>
        <v>-86.45</v>
      </c>
    </row>
    <row r="19" spans="1:13" ht="12.75">
      <c r="A19">
        <f t="shared" si="1"/>
        <v>12</v>
      </c>
      <c r="B19" s="9">
        <v>129</v>
      </c>
      <c r="C19" s="2" t="str">
        <f>+VLOOKUP($B19,Gesamt!$A$5:$D$170,2,FALSE)</f>
        <v>Näther</v>
      </c>
      <c r="D19" s="2" t="str">
        <f>+VLOOKUP($B19,Gesamt!$A$5:$D$170,3,FALSE)</f>
        <v>Jacqueline</v>
      </c>
      <c r="E19" s="1" t="str">
        <f>+VLOOKUP($B19,Gesamt!$A$5:$D$170,4,FALSE)</f>
        <v>Xanten</v>
      </c>
      <c r="F19" s="13" t="str">
        <f>+VLOOKUP($B19,Gesamt!$A$5:$F$170,5,FALSE)</f>
        <v>42,66</v>
      </c>
      <c r="G19" s="13" t="str">
        <f>+VLOOKUP($B19,Gesamt!$A$5:$G$170,6,FALSE)</f>
        <v>43,81</v>
      </c>
      <c r="H19" s="13">
        <f>+VLOOKUP($B19,Gesamt!$A$5:$H$170,7,FALSE)</f>
        <v>0</v>
      </c>
      <c r="I19" s="13">
        <f>+VLOOKUP($B19,Gesamt!$A$5:$I$170,8,FALSE)</f>
        <v>0</v>
      </c>
      <c r="J19" s="13">
        <f>+VLOOKUP($B19,Gesamt!$A$5:$K$170,9,FALSE)</f>
        <v>0</v>
      </c>
      <c r="K19" s="13">
        <f>+VLOOKUP($B19,Gesamt!$A$5:$K$170,10,FALSE)</f>
        <v>0</v>
      </c>
      <c r="L19" s="13">
        <f t="shared" si="2"/>
        <v>86.47</v>
      </c>
      <c r="M19" s="11">
        <f t="shared" si="3"/>
        <v>-86.47</v>
      </c>
    </row>
    <row r="20" spans="1:13" ht="12.75">
      <c r="A20">
        <f t="shared" si="1"/>
        <v>13</v>
      </c>
      <c r="B20" s="9">
        <v>115</v>
      </c>
      <c r="C20" s="2" t="str">
        <f>+VLOOKUP($B20,Gesamt!$A$5:$D$170,2,FALSE)</f>
        <v>Westermann</v>
      </c>
      <c r="D20" s="2" t="str">
        <f>+VLOOKUP($B20,Gesamt!$A$5:$D$170,3,FALSE)</f>
        <v>Desiree</v>
      </c>
      <c r="E20" s="1" t="str">
        <f>+VLOOKUP($B20,Gesamt!$A$5:$D$170,4,FALSE)</f>
        <v>Overath</v>
      </c>
      <c r="F20" s="13" t="str">
        <f>+VLOOKUP($B20,Gesamt!$A$5:$F$170,5,FALSE)</f>
        <v>43,07</v>
      </c>
      <c r="G20" s="13" t="str">
        <f>+VLOOKUP($B20,Gesamt!$A$5:$G$170,6,FALSE)</f>
        <v>43,42</v>
      </c>
      <c r="H20" s="13">
        <f>+VLOOKUP($B20,Gesamt!$A$5:$H$170,7,FALSE)</f>
        <v>0</v>
      </c>
      <c r="I20" s="13">
        <f>+VLOOKUP($B20,Gesamt!$A$5:$I$170,8,FALSE)</f>
        <v>0</v>
      </c>
      <c r="J20" s="13">
        <f>+VLOOKUP($B20,Gesamt!$A$5:$K$170,9,FALSE)</f>
        <v>0</v>
      </c>
      <c r="K20" s="13">
        <f>+VLOOKUP($B20,Gesamt!$A$5:$K$170,10,FALSE)</f>
        <v>0</v>
      </c>
      <c r="L20" s="13">
        <f t="shared" si="2"/>
        <v>86.49</v>
      </c>
      <c r="M20" s="11">
        <f t="shared" si="3"/>
        <v>-86.49</v>
      </c>
    </row>
    <row r="21" spans="1:13" ht="12.75">
      <c r="A21">
        <f t="shared" si="1"/>
        <v>14</v>
      </c>
      <c r="B21" s="9">
        <v>119</v>
      </c>
      <c r="C21" s="2" t="str">
        <f>+VLOOKUP($B21,Gesamt!$A$5:$D$170,2,FALSE)</f>
        <v>Bredow</v>
      </c>
      <c r="D21" s="2" t="str">
        <f>+VLOOKUP($B21,Gesamt!$A$5:$D$170,3,FALSE)</f>
        <v>Dennis</v>
      </c>
      <c r="E21" s="1" t="str">
        <f>+VLOOKUP($B21,Gesamt!$A$5:$D$170,4,FALSE)</f>
        <v>Viersen</v>
      </c>
      <c r="F21" s="13" t="str">
        <f>+VLOOKUP($B21,Gesamt!$A$5:$F$170,5,FALSE)</f>
        <v>44,18</v>
      </c>
      <c r="G21" s="13" t="str">
        <f>+VLOOKUP($B21,Gesamt!$A$5:$G$170,6,FALSE)</f>
        <v>42,43</v>
      </c>
      <c r="H21" s="13">
        <f>+VLOOKUP($B21,Gesamt!$A$5:$H$170,7,FALSE)</f>
        <v>0</v>
      </c>
      <c r="I21" s="13">
        <f>+VLOOKUP($B21,Gesamt!$A$5:$I$170,8,FALSE)</f>
        <v>0</v>
      </c>
      <c r="J21" s="13">
        <f>+VLOOKUP($B21,Gesamt!$A$5:$K$170,9,FALSE)</f>
        <v>0</v>
      </c>
      <c r="K21" s="13">
        <f>+VLOOKUP($B21,Gesamt!$A$5:$K$170,10,FALSE)</f>
        <v>0</v>
      </c>
      <c r="L21" s="13">
        <f t="shared" si="2"/>
        <v>86.61</v>
      </c>
      <c r="M21" s="11">
        <f t="shared" si="3"/>
        <v>-86.61</v>
      </c>
    </row>
    <row r="22" spans="1:13" ht="12.75">
      <c r="A22">
        <f t="shared" si="1"/>
        <v>15</v>
      </c>
      <c r="B22" s="9">
        <v>114</v>
      </c>
      <c r="C22" s="2" t="str">
        <f>+VLOOKUP($B22,Gesamt!$A$5:$D$170,2,FALSE)</f>
        <v>Ricker</v>
      </c>
      <c r="D22" s="2" t="str">
        <f>+VLOOKUP($B22,Gesamt!$A$5:$D$170,3,FALSE)</f>
        <v>Oliver</v>
      </c>
      <c r="E22" s="1" t="str">
        <f>+VLOOKUP($B22,Gesamt!$A$5:$D$170,4,FALSE)</f>
        <v>Havixbeck</v>
      </c>
      <c r="F22" s="13" t="str">
        <f>+VLOOKUP($B22,Gesamt!$A$5:$F$170,5,FALSE)</f>
        <v>44,16</v>
      </c>
      <c r="G22" s="13" t="str">
        <f>+VLOOKUP($B22,Gesamt!$A$5:$G$170,6,FALSE)</f>
        <v>42,77</v>
      </c>
      <c r="H22" s="13">
        <f>+VLOOKUP($B22,Gesamt!$A$5:$H$170,7,FALSE)</f>
        <v>0</v>
      </c>
      <c r="I22" s="13">
        <f>+VLOOKUP($B22,Gesamt!$A$5:$I$170,8,FALSE)</f>
        <v>0</v>
      </c>
      <c r="J22" s="13">
        <f>+VLOOKUP($B22,Gesamt!$A$5:$K$170,9,FALSE)</f>
        <v>0</v>
      </c>
      <c r="K22" s="13">
        <f>+VLOOKUP($B22,Gesamt!$A$5:$K$170,10,FALSE)</f>
        <v>0</v>
      </c>
      <c r="L22" s="13">
        <f t="shared" si="2"/>
        <v>86.93</v>
      </c>
      <c r="M22" s="11">
        <f t="shared" si="3"/>
        <v>-86.93</v>
      </c>
    </row>
    <row r="23" spans="1:13" ht="12.75">
      <c r="A23">
        <f t="shared" si="1"/>
        <v>16</v>
      </c>
      <c r="B23" s="9">
        <v>153</v>
      </c>
      <c r="C23" s="2" t="str">
        <f>+VLOOKUP($B23,Gesamt!$A$5:$D$170,2,FALSE)</f>
        <v>Zwenger</v>
      </c>
      <c r="D23" s="2" t="str">
        <f>+VLOOKUP($B23,Gesamt!$A$5:$D$170,3,FALSE)</f>
        <v>Fabio</v>
      </c>
      <c r="E23" s="1" t="str">
        <f>+VLOOKUP($B23,Gesamt!$A$5:$D$170,4,FALSE)</f>
        <v>Mettingen</v>
      </c>
      <c r="F23" s="13" t="str">
        <f>+VLOOKUP($B23,Gesamt!$A$5:$F$170,5,FALSE)</f>
        <v>43,76</v>
      </c>
      <c r="G23" s="13" t="str">
        <f>+VLOOKUP($B23,Gesamt!$A$5:$G$170,6,FALSE)</f>
        <v>43,18</v>
      </c>
      <c r="H23" s="13">
        <f>+VLOOKUP($B23,Gesamt!$A$5:$H$170,7,FALSE)</f>
        <v>0</v>
      </c>
      <c r="I23" s="13">
        <f>+VLOOKUP($B23,Gesamt!$A$5:$I$170,8,FALSE)</f>
        <v>0</v>
      </c>
      <c r="J23" s="13">
        <f>+VLOOKUP($B23,Gesamt!$A$5:$K$170,9,FALSE)</f>
        <v>0</v>
      </c>
      <c r="K23" s="13">
        <f>+VLOOKUP($B23,Gesamt!$A$5:$K$170,10,FALSE)</f>
        <v>0</v>
      </c>
      <c r="L23" s="13">
        <f t="shared" si="2"/>
        <v>86.94</v>
      </c>
      <c r="M23" s="11">
        <f t="shared" si="3"/>
        <v>-86.94</v>
      </c>
    </row>
    <row r="24" spans="1:13" ht="12.75">
      <c r="A24">
        <f t="shared" si="1"/>
        <v>17</v>
      </c>
      <c r="B24" s="9">
        <v>121</v>
      </c>
      <c r="C24" s="2" t="str">
        <f>+VLOOKUP($B24,Gesamt!$A$5:$D$170,2,FALSE)</f>
        <v>Krechter</v>
      </c>
      <c r="D24" s="2" t="str">
        <f>+VLOOKUP($B24,Gesamt!$A$5:$D$170,3,FALSE)</f>
        <v>Henning</v>
      </c>
      <c r="E24" s="1" t="str">
        <f>+VLOOKUP($B24,Gesamt!$A$5:$D$170,4,FALSE)</f>
        <v>Friedrichsfeld</v>
      </c>
      <c r="F24" s="13" t="str">
        <f>+VLOOKUP($B24,Gesamt!$A$5:$F$170,5,FALSE)</f>
        <v>42,87</v>
      </c>
      <c r="G24" s="13" t="str">
        <f>+VLOOKUP($B24,Gesamt!$A$5:$G$170,6,FALSE)</f>
        <v>44,10</v>
      </c>
      <c r="H24" s="13">
        <f>+VLOOKUP($B24,Gesamt!$A$5:$H$170,7,FALSE)</f>
        <v>0</v>
      </c>
      <c r="I24" s="13">
        <f>+VLOOKUP($B24,Gesamt!$A$5:$I$170,8,FALSE)</f>
        <v>0</v>
      </c>
      <c r="J24" s="13">
        <f>+VLOOKUP($B24,Gesamt!$A$5:$K$170,9,FALSE)</f>
        <v>0</v>
      </c>
      <c r="K24" s="13">
        <f>+VLOOKUP($B24,Gesamt!$A$5:$K$170,10,FALSE)</f>
        <v>0</v>
      </c>
      <c r="L24" s="13">
        <f t="shared" si="2"/>
        <v>86.97</v>
      </c>
      <c r="M24" s="11">
        <f t="shared" si="3"/>
        <v>-86.97</v>
      </c>
    </row>
    <row r="25" spans="1:13" ht="12.75">
      <c r="A25">
        <f t="shared" si="1"/>
        <v>18</v>
      </c>
      <c r="B25" s="9">
        <v>143</v>
      </c>
      <c r="C25" s="2" t="str">
        <f>+VLOOKUP($B25,Gesamt!$A$5:$D$170,2,FALSE)</f>
        <v>Schmitter</v>
      </c>
      <c r="D25" s="2" t="str">
        <f>+VLOOKUP($B25,Gesamt!$A$5:$D$170,3,FALSE)</f>
        <v>Vincent</v>
      </c>
      <c r="E25" s="1" t="str">
        <f>+VLOOKUP($B25,Gesamt!$A$5:$D$170,4,FALSE)</f>
        <v>Viersen</v>
      </c>
      <c r="F25" s="13" t="str">
        <f>+VLOOKUP($B25,Gesamt!$A$5:$F$170,5,FALSE)</f>
        <v>44,03</v>
      </c>
      <c r="G25" s="13" t="str">
        <f>+VLOOKUP($B25,Gesamt!$A$5:$G$170,6,FALSE)</f>
        <v>43,00</v>
      </c>
      <c r="H25" s="13">
        <f>+VLOOKUP($B25,Gesamt!$A$5:$H$170,7,FALSE)</f>
        <v>0</v>
      </c>
      <c r="I25" s="13">
        <f>+VLOOKUP($B25,Gesamt!$A$5:$I$170,8,FALSE)</f>
        <v>0</v>
      </c>
      <c r="J25" s="13">
        <f>+VLOOKUP($B25,Gesamt!$A$5:$K$170,9,FALSE)</f>
        <v>0</v>
      </c>
      <c r="K25" s="13">
        <f>+VLOOKUP($B25,Gesamt!$A$5:$K$170,10,FALSE)</f>
        <v>0</v>
      </c>
      <c r="L25" s="13">
        <f t="shared" si="2"/>
        <v>87.03</v>
      </c>
      <c r="M25" s="11">
        <f t="shared" si="3"/>
        <v>-87.03</v>
      </c>
    </row>
    <row r="26" spans="1:13" ht="12.75">
      <c r="A26">
        <f t="shared" si="1"/>
        <v>19</v>
      </c>
      <c r="B26" s="9">
        <v>112</v>
      </c>
      <c r="C26" s="2" t="str">
        <f>+VLOOKUP($B26,Gesamt!$A$5:$D$170,2,FALSE)</f>
        <v>Förster</v>
      </c>
      <c r="D26" s="2" t="str">
        <f>+VLOOKUP($B26,Gesamt!$A$5:$D$170,3,FALSE)</f>
        <v>Yannick</v>
      </c>
      <c r="E26" s="1" t="str">
        <f>+VLOOKUP($B26,Gesamt!$A$5:$D$170,4,FALSE)</f>
        <v>Friedrichsfeld</v>
      </c>
      <c r="F26" s="13" t="str">
        <f>+VLOOKUP($B26,Gesamt!$A$5:$F$170,5,FALSE)</f>
        <v>43,50</v>
      </c>
      <c r="G26" s="13" t="str">
        <f>+VLOOKUP($B26,Gesamt!$A$5:$G$170,6,FALSE)</f>
        <v>44,09</v>
      </c>
      <c r="H26" s="13">
        <f>+VLOOKUP($B26,Gesamt!$A$5:$H$170,7,FALSE)</f>
        <v>0</v>
      </c>
      <c r="I26" s="13">
        <f>+VLOOKUP($B26,Gesamt!$A$5:$I$170,8,FALSE)</f>
        <v>0</v>
      </c>
      <c r="J26" s="13">
        <f>+VLOOKUP($B26,Gesamt!$A$5:$K$170,9,FALSE)</f>
        <v>0</v>
      </c>
      <c r="K26" s="13">
        <f>+VLOOKUP($B26,Gesamt!$A$5:$K$170,10,FALSE)</f>
        <v>0</v>
      </c>
      <c r="L26" s="13">
        <f t="shared" si="2"/>
        <v>87.59</v>
      </c>
      <c r="M26" s="11">
        <f t="shared" si="3"/>
        <v>-87.59</v>
      </c>
    </row>
    <row r="27" spans="1:13" ht="12.75">
      <c r="A27">
        <f t="shared" si="1"/>
        <v>20</v>
      </c>
      <c r="B27" s="9">
        <v>182</v>
      </c>
      <c r="C27" s="2" t="str">
        <f>+VLOOKUP($B27,Gesamt!$A$5:$D$170,2,FALSE)</f>
        <v>Götz</v>
      </c>
      <c r="D27" s="2" t="str">
        <f>+VLOOKUP($B27,Gesamt!$A$5:$D$170,3,FALSE)</f>
        <v>Philip</v>
      </c>
      <c r="E27" s="1" t="str">
        <f>+VLOOKUP($B27,Gesamt!$A$5:$D$170,4,FALSE)</f>
        <v>Bielefeld</v>
      </c>
      <c r="F27" s="13" t="str">
        <f>+VLOOKUP($B27,Gesamt!$A$5:$F$170,5,FALSE)</f>
        <v>43,69</v>
      </c>
      <c r="G27" s="13" t="str">
        <f>+VLOOKUP($B27,Gesamt!$A$5:$G$170,6,FALSE)</f>
        <v>44,33</v>
      </c>
      <c r="H27" s="13">
        <f>+VLOOKUP($B27,Gesamt!$A$5:$H$170,7,FALSE)</f>
        <v>0</v>
      </c>
      <c r="I27" s="13">
        <f>+VLOOKUP($B27,Gesamt!$A$5:$I$170,8,FALSE)</f>
        <v>0</v>
      </c>
      <c r="J27" s="13">
        <f>+VLOOKUP($B27,Gesamt!$A$5:$K$170,9,FALSE)</f>
        <v>0</v>
      </c>
      <c r="K27" s="13">
        <f>+VLOOKUP($B27,Gesamt!$A$5:$K$170,10,FALSE)</f>
        <v>0</v>
      </c>
      <c r="L27" s="13">
        <f t="shared" si="2"/>
        <v>88.02</v>
      </c>
      <c r="M27" s="11">
        <f t="shared" si="3"/>
        <v>-88.02</v>
      </c>
    </row>
    <row r="28" spans="1:13" ht="12.75">
      <c r="A28">
        <f t="shared" si="1"/>
        <v>21</v>
      </c>
      <c r="B28" s="9">
        <v>101</v>
      </c>
      <c r="C28" s="2" t="str">
        <f>+VLOOKUP($B28,Gesamt!$A$5:$D$170,2,FALSE)</f>
        <v>Leismann</v>
      </c>
      <c r="D28" s="2" t="str">
        <f>+VLOOKUP($B28,Gesamt!$A$5:$D$170,3,FALSE)</f>
        <v>Dominik</v>
      </c>
      <c r="E28" s="1" t="str">
        <f>+VLOOKUP($B28,Gesamt!$A$5:$D$170,4,FALSE)</f>
        <v>Mettingen</v>
      </c>
      <c r="F28" s="13" t="str">
        <f>+VLOOKUP($B28,Gesamt!$A$5:$F$170,5,FALSE)</f>
        <v>43,49</v>
      </c>
      <c r="G28" s="13" t="str">
        <f>+VLOOKUP($B28,Gesamt!$A$5:$G$170,6,FALSE)</f>
        <v>44,55</v>
      </c>
      <c r="H28" s="13">
        <f>+VLOOKUP($B28,Gesamt!$A$5:$H$170,7,FALSE)</f>
        <v>0</v>
      </c>
      <c r="I28" s="13">
        <f>+VLOOKUP($B28,Gesamt!$A$5:$I$170,8,FALSE)</f>
        <v>0</v>
      </c>
      <c r="J28" s="13">
        <f>+VLOOKUP($B28,Gesamt!$A$5:$K$170,9,FALSE)</f>
        <v>0</v>
      </c>
      <c r="K28" s="13">
        <f>+VLOOKUP($B28,Gesamt!$A$5:$K$170,10,FALSE)</f>
        <v>0</v>
      </c>
      <c r="L28" s="13">
        <f t="shared" si="2"/>
        <v>88.04</v>
      </c>
      <c r="M28" s="11">
        <f t="shared" si="3"/>
        <v>-88.04</v>
      </c>
    </row>
    <row r="29" spans="1:13" ht="12.75">
      <c r="A29">
        <f t="shared" si="1"/>
        <v>22</v>
      </c>
      <c r="B29" s="9">
        <v>196</v>
      </c>
      <c r="C29" s="2" t="str">
        <f>+VLOOKUP($B29,Gesamt!$A$5:$D$170,2,FALSE)</f>
        <v>Dorca</v>
      </c>
      <c r="D29" s="2" t="str">
        <f>+VLOOKUP($B29,Gesamt!$A$5:$D$170,3,FALSE)</f>
        <v>Vanessa</v>
      </c>
      <c r="E29" s="1" t="str">
        <f>+VLOOKUP($B29,Gesamt!$A$5:$D$170,4,FALSE)</f>
        <v>Xanten</v>
      </c>
      <c r="F29" s="13" t="str">
        <f>+VLOOKUP($B29,Gesamt!$A$5:$F$170,5,FALSE)</f>
        <v>43,56</v>
      </c>
      <c r="G29" s="13" t="str">
        <f>+VLOOKUP($B29,Gesamt!$A$5:$G$170,6,FALSE)</f>
        <v>45,06</v>
      </c>
      <c r="H29" s="13">
        <f>+VLOOKUP($B29,Gesamt!$A$5:$H$170,7,FALSE)</f>
        <v>0</v>
      </c>
      <c r="I29" s="13">
        <f>+VLOOKUP($B29,Gesamt!$A$5:$I$170,8,FALSE)</f>
        <v>0</v>
      </c>
      <c r="J29" s="13">
        <f>+VLOOKUP($B29,Gesamt!$A$5:$K$170,9,FALSE)</f>
        <v>0</v>
      </c>
      <c r="K29" s="13">
        <f>+VLOOKUP($B29,Gesamt!$A$5:$K$170,10,FALSE)</f>
        <v>0</v>
      </c>
      <c r="L29" s="13">
        <f t="shared" si="2"/>
        <v>88.62</v>
      </c>
      <c r="M29" s="11">
        <f t="shared" si="3"/>
        <v>-88.62</v>
      </c>
    </row>
    <row r="30" spans="1:13" ht="12.75">
      <c r="A30">
        <f t="shared" si="1"/>
        <v>23</v>
      </c>
      <c r="B30" s="9">
        <v>200</v>
      </c>
      <c r="C30" s="2" t="str">
        <f>+VLOOKUP($B30,Gesamt!$A$5:$D$170,2,FALSE)</f>
        <v>Haucke</v>
      </c>
      <c r="D30" s="2" t="str">
        <f>+VLOOKUP($B30,Gesamt!$A$5:$D$170,3,FALSE)</f>
        <v>Julian</v>
      </c>
      <c r="E30" s="1" t="str">
        <f>+VLOOKUP($B30,Gesamt!$A$5:$D$170,4,FALSE)</f>
        <v>Xanten</v>
      </c>
      <c r="F30" s="13" t="str">
        <f>+VLOOKUP($B30,Gesamt!$A$5:$F$170,5,FALSE)</f>
        <v>45,48</v>
      </c>
      <c r="G30" s="13" t="str">
        <f>+VLOOKUP($B30,Gesamt!$A$5:$G$170,6,FALSE)</f>
        <v>44,44</v>
      </c>
      <c r="H30" s="13">
        <f>+VLOOKUP($B30,Gesamt!$A$5:$H$170,7,FALSE)</f>
        <v>0</v>
      </c>
      <c r="I30" s="13">
        <f>+VLOOKUP($B30,Gesamt!$A$5:$I$170,8,FALSE)</f>
        <v>0</v>
      </c>
      <c r="J30" s="13">
        <f>+VLOOKUP($B30,Gesamt!$A$5:$K$170,9,FALSE)</f>
        <v>0</v>
      </c>
      <c r="K30" s="13">
        <f>+VLOOKUP($B30,Gesamt!$A$5:$K$170,10,FALSE)</f>
        <v>0</v>
      </c>
      <c r="L30" s="13">
        <f t="shared" si="2"/>
        <v>89.92</v>
      </c>
      <c r="M30" s="11">
        <f t="shared" si="3"/>
        <v>-89.92</v>
      </c>
    </row>
    <row r="31" spans="2:4" ht="12.75">
      <c r="B31" s="9"/>
      <c r="C31" s="2"/>
      <c r="D31" s="2"/>
    </row>
    <row r="32" spans="2:4" ht="12.75">
      <c r="B32" s="9"/>
      <c r="C32" s="2"/>
      <c r="D32" s="2"/>
    </row>
    <row r="33" spans="2:4" ht="12.75">
      <c r="B33" s="9"/>
      <c r="C33" s="2"/>
      <c r="D33" s="2"/>
    </row>
    <row r="34" spans="2:4" ht="12.75">
      <c r="B34" s="9"/>
      <c r="C34" s="2"/>
      <c r="D34" s="2"/>
    </row>
    <row r="35" spans="2:4" ht="12.75">
      <c r="B35" s="9"/>
      <c r="C35" s="2"/>
      <c r="D35" s="2"/>
    </row>
    <row r="36" spans="2:4" ht="12.75">
      <c r="B36" s="9"/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&amp;CXanten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3" customWidth="1"/>
    <col min="13" max="13" width="11.421875" style="11" hidden="1" customWidth="1"/>
    <col min="14" max="14" width="12.8515625" style="11" customWidth="1"/>
    <col min="15" max="15" width="14.57421875" style="11" customWidth="1"/>
  </cols>
  <sheetData>
    <row r="1" ht="12.75"/>
    <row r="2" ht="12.75"/>
    <row r="3" ht="12.75">
      <c r="A3" t="s">
        <v>4</v>
      </c>
    </row>
    <row r="4" spans="1:11" ht="12.75">
      <c r="A4" t="s">
        <v>6</v>
      </c>
      <c r="F4" s="14">
        <f>Gesamt!E2</f>
        <v>1</v>
      </c>
      <c r="G4" s="14">
        <f>Gesamt!F2</f>
        <v>1</v>
      </c>
      <c r="H4" s="14">
        <f>Gesamt!G2</f>
        <v>1</v>
      </c>
      <c r="I4" s="14">
        <f>Gesamt!H2</f>
        <v>1</v>
      </c>
      <c r="J4" s="14">
        <f>Gesamt!I2</f>
        <v>1</v>
      </c>
      <c r="K4" s="14">
        <f>Gesamt!J2</f>
        <v>1</v>
      </c>
    </row>
    <row r="5" spans="5:11" ht="12.75">
      <c r="E5" s="1" t="s">
        <v>14</v>
      </c>
      <c r="F5" s="16">
        <f aca="true" t="shared" si="0" ref="F5:K5">MIN(F8:F50)</f>
        <v>41.97</v>
      </c>
      <c r="G5" s="16">
        <f t="shared" si="0"/>
        <v>42.93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7</v>
      </c>
      <c r="E7" s="4" t="s">
        <v>2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3</v>
      </c>
      <c r="N7" s="12"/>
      <c r="O7" s="12"/>
    </row>
    <row r="8" spans="1:13" ht="12.75">
      <c r="A8">
        <f aca="true" t="shared" si="1" ref="A8:A47">IF(L8&gt;0,RANK(M8,M$1:M$65536),0)</f>
        <v>1</v>
      </c>
      <c r="B8" s="1">
        <v>346</v>
      </c>
      <c r="C8" s="2" t="str">
        <f>+VLOOKUP($B8,Gesamt!$A$5:$D$170,2,FALSE)</f>
        <v>Förster</v>
      </c>
      <c r="D8" s="2" t="str">
        <f>+VLOOKUP($B8,Gesamt!$A$5:$D$170,3,FALSE)</f>
        <v>Stefan</v>
      </c>
      <c r="E8" s="1" t="str">
        <f>+VLOOKUP($B8,Gesamt!$A$5:$D$170,4,FALSE)</f>
        <v>Kerpen</v>
      </c>
      <c r="F8" s="13" t="str">
        <f>+VLOOKUP($B8,Gesamt!$A$5:$F$170,5,FALSE)</f>
        <v>40,50</v>
      </c>
      <c r="G8" s="13" t="str">
        <f>+VLOOKUP($B8,Gesamt!$A$5:$G$170,6,FALSE)</f>
        <v>41,54</v>
      </c>
      <c r="H8" s="13">
        <f>+VLOOKUP($B8,Gesamt!$A$5:$H$170,7,FALSE)</f>
        <v>0</v>
      </c>
      <c r="I8" s="13">
        <f>+VLOOKUP($B8,Gesamt!$A$5:$I$170,8,FALSE)</f>
        <v>0</v>
      </c>
      <c r="J8" s="13">
        <f>+VLOOKUP($B8,Gesamt!$A$5:$K$170,9,FALSE)</f>
        <v>0</v>
      </c>
      <c r="K8" s="13">
        <f>+VLOOKUP($B8,Gesamt!$A$5:$K$170,10,FALSE)</f>
        <v>0</v>
      </c>
      <c r="L8" s="13">
        <f aca="true" t="shared" si="2" ref="L8:L46">(F8*$F$4+G8*$G$4+H8*$H$4+I8*$I$4+J8*$J$4+K8*$J$4)</f>
        <v>82.04</v>
      </c>
      <c r="M8" s="11">
        <f aca="true" t="shared" si="3" ref="M8:M47">IF(L8&gt;0,L8*-1,-1000)</f>
        <v>-82.04</v>
      </c>
    </row>
    <row r="9" spans="1:13" ht="12.75">
      <c r="A9">
        <f t="shared" si="1"/>
        <v>2</v>
      </c>
      <c r="B9" s="1">
        <v>301</v>
      </c>
      <c r="C9" s="2" t="str">
        <f>+VLOOKUP($B9,Gesamt!$A$5:$D$170,2,FALSE)</f>
        <v>Jost</v>
      </c>
      <c r="D9" s="2" t="str">
        <f>+VLOOKUP($B9,Gesamt!$A$5:$D$170,3,FALSE)</f>
        <v>Patrick</v>
      </c>
      <c r="E9" s="1" t="str">
        <f>+VLOOKUP($B9,Gesamt!$A$5:$D$170,4,FALSE)</f>
        <v>Kerpen</v>
      </c>
      <c r="F9" s="13" t="str">
        <f>+VLOOKUP($B9,Gesamt!$A$5:$F$170,5,FALSE)</f>
        <v>40,74</v>
      </c>
      <c r="G9" s="13" t="str">
        <f>+VLOOKUP($B9,Gesamt!$A$5:$G$170,6,FALSE)</f>
        <v>41,47</v>
      </c>
      <c r="H9" s="13">
        <f>+VLOOKUP($B9,Gesamt!$A$5:$H$170,7,FALSE)</f>
        <v>0</v>
      </c>
      <c r="I9" s="13">
        <f>+VLOOKUP($B9,Gesamt!$A$5:$I$170,8,FALSE)</f>
        <v>0</v>
      </c>
      <c r="J9" s="13">
        <f>+VLOOKUP($B9,Gesamt!$A$5:$K$170,9,FALSE)</f>
        <v>0</v>
      </c>
      <c r="K9" s="13">
        <f>+VLOOKUP($B9,Gesamt!$A$5:$K$170,10,FALSE)</f>
        <v>0</v>
      </c>
      <c r="L9" s="13">
        <f t="shared" si="2"/>
        <v>82.21</v>
      </c>
      <c r="M9" s="11">
        <f t="shared" si="3"/>
        <v>-82.21</v>
      </c>
    </row>
    <row r="10" spans="1:13" ht="12.75">
      <c r="A10">
        <f t="shared" si="1"/>
        <v>3</v>
      </c>
      <c r="B10" s="1">
        <v>341</v>
      </c>
      <c r="C10" s="2" t="str">
        <f>+VLOOKUP($B10,Gesamt!$A$5:$D$170,2,FALSE)</f>
        <v>Winnen</v>
      </c>
      <c r="D10" s="2" t="str">
        <f>+VLOOKUP($B10,Gesamt!$A$5:$D$170,3,FALSE)</f>
        <v>Jonas</v>
      </c>
      <c r="E10" s="1" t="str">
        <f>+VLOOKUP($B10,Gesamt!$A$5:$D$170,4,FALSE)</f>
        <v>Viersen</v>
      </c>
      <c r="F10" s="13" t="str">
        <f>+VLOOKUP($B10,Gesamt!$A$5:$F$170,5,FALSE)</f>
        <v>41,43</v>
      </c>
      <c r="G10" s="13" t="str">
        <f>+VLOOKUP($B10,Gesamt!$A$5:$G$170,6,FALSE)</f>
        <v>40,82</v>
      </c>
      <c r="H10" s="13">
        <f>+VLOOKUP($B10,Gesamt!$A$5:$H$170,7,FALSE)</f>
        <v>0</v>
      </c>
      <c r="I10" s="13">
        <f>+VLOOKUP($B10,Gesamt!$A$5:$I$170,8,FALSE)</f>
        <v>0</v>
      </c>
      <c r="J10" s="13">
        <f>+VLOOKUP($B10,Gesamt!$A$5:$K$170,9,FALSE)</f>
        <v>0</v>
      </c>
      <c r="K10" s="13">
        <f>+VLOOKUP($B10,Gesamt!$A$5:$K$170,10,FALSE)</f>
        <v>0</v>
      </c>
      <c r="L10" s="13">
        <f t="shared" si="2"/>
        <v>82.25</v>
      </c>
      <c r="M10" s="11">
        <f t="shared" si="3"/>
        <v>-82.25</v>
      </c>
    </row>
    <row r="11" spans="1:13" ht="12.75">
      <c r="A11">
        <f t="shared" si="1"/>
        <v>4</v>
      </c>
      <c r="B11" s="1">
        <v>302</v>
      </c>
      <c r="C11" s="2" t="str">
        <f>+VLOOKUP($B11,Gesamt!$A$5:$D$170,2,FALSE)</f>
        <v>Förster</v>
      </c>
      <c r="D11" s="2" t="str">
        <f>+VLOOKUP($B11,Gesamt!$A$5:$D$170,3,FALSE)</f>
        <v>Lars </v>
      </c>
      <c r="E11" s="1" t="str">
        <f>+VLOOKUP($B11,Gesamt!$A$5:$D$170,4,FALSE)</f>
        <v>Simmerath</v>
      </c>
      <c r="F11" s="13" t="str">
        <f>+VLOOKUP($B11,Gesamt!$A$5:$F$170,5,FALSE)</f>
        <v>41,65</v>
      </c>
      <c r="G11" s="13" t="str">
        <f>+VLOOKUP($B11,Gesamt!$A$5:$G$170,6,FALSE)</f>
        <v>40,61</v>
      </c>
      <c r="H11" s="13">
        <f>+VLOOKUP($B11,Gesamt!$A$5:$H$170,7,FALSE)</f>
        <v>0</v>
      </c>
      <c r="I11" s="13">
        <f>+VLOOKUP($B11,Gesamt!$A$5:$I$170,8,FALSE)</f>
        <v>0</v>
      </c>
      <c r="J11" s="13">
        <f>+VLOOKUP($B11,Gesamt!$A$5:$K$170,9,FALSE)</f>
        <v>0</v>
      </c>
      <c r="K11" s="13">
        <f>+VLOOKUP($B11,Gesamt!$A$5:$K$170,10,FALSE)</f>
        <v>0</v>
      </c>
      <c r="L11" s="13">
        <f t="shared" si="2"/>
        <v>82.26</v>
      </c>
      <c r="M11" s="11">
        <f t="shared" si="3"/>
        <v>-82.26</v>
      </c>
    </row>
    <row r="12" spans="1:13" ht="12.75">
      <c r="A12">
        <f t="shared" si="1"/>
        <v>5</v>
      </c>
      <c r="B12" s="1">
        <v>320</v>
      </c>
      <c r="C12" s="2" t="str">
        <f>+VLOOKUP($B12,Gesamt!$A$5:$D$170,2,FALSE)</f>
        <v>Gorgus</v>
      </c>
      <c r="D12" s="2" t="str">
        <f>+VLOOKUP($B12,Gesamt!$A$5:$D$170,3,FALSE)</f>
        <v>Florian</v>
      </c>
      <c r="E12" s="1" t="str">
        <f>+VLOOKUP($B12,Gesamt!$A$5:$D$170,4,FALSE)</f>
        <v>Kerpen</v>
      </c>
      <c r="F12" s="13" t="str">
        <f>+VLOOKUP($B12,Gesamt!$A$5:$F$170,5,FALSE)</f>
        <v>41,57</v>
      </c>
      <c r="G12" s="13" t="str">
        <f>+VLOOKUP($B12,Gesamt!$A$5:$G$170,6,FALSE)</f>
        <v>40,70</v>
      </c>
      <c r="H12" s="13">
        <f>+VLOOKUP($B12,Gesamt!$A$5:$H$170,7,FALSE)</f>
        <v>0</v>
      </c>
      <c r="I12" s="13">
        <f>+VLOOKUP($B12,Gesamt!$A$5:$I$170,8,FALSE)</f>
        <v>0</v>
      </c>
      <c r="J12" s="13">
        <f>+VLOOKUP($B12,Gesamt!$A$5:$K$170,9,FALSE)</f>
        <v>0</v>
      </c>
      <c r="K12" s="13">
        <f>+VLOOKUP($B12,Gesamt!$A$5:$K$170,10,FALSE)</f>
        <v>0</v>
      </c>
      <c r="L12" s="13">
        <f t="shared" si="2"/>
        <v>82.27</v>
      </c>
      <c r="M12" s="11">
        <f t="shared" si="3"/>
        <v>-82.27</v>
      </c>
    </row>
    <row r="13" spans="1:13" ht="12.75">
      <c r="A13">
        <f t="shared" si="1"/>
        <v>6</v>
      </c>
      <c r="B13" s="1">
        <v>316</v>
      </c>
      <c r="C13" s="2" t="str">
        <f>+VLOOKUP($B13,Gesamt!$A$5:$D$170,2,FALSE)</f>
        <v>Gorgus</v>
      </c>
      <c r="D13" s="2" t="str">
        <f>+VLOOKUP($B13,Gesamt!$A$5:$D$170,3,FALSE)</f>
        <v>Sandra</v>
      </c>
      <c r="E13" s="1" t="str">
        <f>+VLOOKUP($B13,Gesamt!$A$5:$D$170,4,FALSE)</f>
        <v>Kerpen</v>
      </c>
      <c r="F13" s="13" t="str">
        <f>+VLOOKUP($B13,Gesamt!$A$5:$F$170,5,FALSE)</f>
        <v>40,74</v>
      </c>
      <c r="G13" s="13" t="str">
        <f>+VLOOKUP($B13,Gesamt!$A$5:$G$170,6,FALSE)</f>
        <v>41,62</v>
      </c>
      <c r="H13" s="13">
        <f>+VLOOKUP($B13,Gesamt!$A$5:$H$170,7,FALSE)</f>
        <v>0</v>
      </c>
      <c r="I13" s="13">
        <f>+VLOOKUP($B13,Gesamt!$A$5:$I$170,8,FALSE)</f>
        <v>0</v>
      </c>
      <c r="J13" s="13">
        <f>+VLOOKUP($B13,Gesamt!$A$5:$K$170,9,FALSE)</f>
        <v>0</v>
      </c>
      <c r="K13" s="13">
        <f>+VLOOKUP($B13,Gesamt!$A$5:$K$170,10,FALSE)</f>
        <v>0</v>
      </c>
      <c r="L13" s="13">
        <f t="shared" si="2"/>
        <v>82.36</v>
      </c>
      <c r="M13" s="11">
        <f t="shared" si="3"/>
        <v>-82.36</v>
      </c>
    </row>
    <row r="14" spans="1:13" ht="12.75">
      <c r="A14">
        <f t="shared" si="1"/>
        <v>7</v>
      </c>
      <c r="B14" s="1">
        <v>303</v>
      </c>
      <c r="C14" s="2" t="str">
        <f>+VLOOKUP($B14,Gesamt!$A$5:$D$170,2,FALSE)</f>
        <v>Jost</v>
      </c>
      <c r="D14" s="2" t="str">
        <f>+VLOOKUP($B14,Gesamt!$A$5:$D$170,3,FALSE)</f>
        <v>Marcel</v>
      </c>
      <c r="E14" s="1" t="str">
        <f>+VLOOKUP($B14,Gesamt!$A$5:$D$170,4,FALSE)</f>
        <v>Kerpen</v>
      </c>
      <c r="F14" s="13" t="str">
        <f>+VLOOKUP($B14,Gesamt!$A$5:$F$170,5,FALSE)</f>
        <v>40,62</v>
      </c>
      <c r="G14" s="13" t="str">
        <f>+VLOOKUP($B14,Gesamt!$A$5:$G$170,6,FALSE)</f>
        <v>41,78</v>
      </c>
      <c r="H14" s="13">
        <f>+VLOOKUP($B14,Gesamt!$A$5:$H$170,7,FALSE)</f>
        <v>0</v>
      </c>
      <c r="I14" s="13">
        <f>+VLOOKUP($B14,Gesamt!$A$5:$I$170,8,FALSE)</f>
        <v>0</v>
      </c>
      <c r="J14" s="13">
        <f>+VLOOKUP($B14,Gesamt!$A$5:$K$170,9,FALSE)</f>
        <v>0</v>
      </c>
      <c r="K14" s="13">
        <f>+VLOOKUP($B14,Gesamt!$A$5:$K$170,10,FALSE)</f>
        <v>0</v>
      </c>
      <c r="L14" s="13">
        <f t="shared" si="2"/>
        <v>82.4</v>
      </c>
      <c r="M14" s="11">
        <f t="shared" si="3"/>
        <v>-82.4</v>
      </c>
    </row>
    <row r="15" spans="1:13" ht="12.75">
      <c r="A15">
        <f t="shared" si="1"/>
        <v>7</v>
      </c>
      <c r="B15" s="1">
        <v>314</v>
      </c>
      <c r="C15" s="2" t="str">
        <f>+VLOOKUP($B15,Gesamt!$A$5:$D$170,2,FALSE)</f>
        <v>Reddieß</v>
      </c>
      <c r="D15" s="2" t="str">
        <f>+VLOOKUP($B15,Gesamt!$A$5:$D$170,3,FALSE)</f>
        <v>Shaune</v>
      </c>
      <c r="E15" s="1" t="str">
        <f>+VLOOKUP($B15,Gesamt!$A$5:$D$170,4,FALSE)</f>
        <v>Rheine</v>
      </c>
      <c r="F15" s="13" t="str">
        <f>+VLOOKUP($B15,Gesamt!$A$5:$F$170,5,FALSE)</f>
        <v>41,57</v>
      </c>
      <c r="G15" s="13" t="str">
        <f>+VLOOKUP($B15,Gesamt!$A$5:$G$170,6,FALSE)</f>
        <v>40,83</v>
      </c>
      <c r="H15" s="13">
        <f>+VLOOKUP($B15,Gesamt!$A$5:$H$170,7,FALSE)</f>
        <v>0</v>
      </c>
      <c r="I15" s="13">
        <f>+VLOOKUP($B15,Gesamt!$A$5:$I$170,8,FALSE)</f>
        <v>0</v>
      </c>
      <c r="J15" s="13">
        <f>+VLOOKUP($B15,Gesamt!$A$5:$K$170,9,FALSE)</f>
        <v>0</v>
      </c>
      <c r="K15" s="13">
        <f>+VLOOKUP($B15,Gesamt!$A$5:$K$170,10,FALSE)</f>
        <v>0</v>
      </c>
      <c r="L15" s="13">
        <f t="shared" si="2"/>
        <v>82.4</v>
      </c>
      <c r="M15" s="11">
        <f t="shared" si="3"/>
        <v>-82.4</v>
      </c>
    </row>
    <row r="16" spans="1:13" ht="12.75">
      <c r="A16">
        <f t="shared" si="1"/>
        <v>9</v>
      </c>
      <c r="B16" s="1">
        <v>337</v>
      </c>
      <c r="C16" s="2" t="str">
        <f>+VLOOKUP($B16,Gesamt!$A$5:$D$170,2,FALSE)</f>
        <v>Deck</v>
      </c>
      <c r="D16" s="2" t="str">
        <f>+VLOOKUP($B16,Gesamt!$A$5:$D$170,3,FALSE)</f>
        <v>Sebastian</v>
      </c>
      <c r="E16" s="1" t="str">
        <f>+VLOOKUP($B16,Gesamt!$A$5:$D$170,4,FALSE)</f>
        <v>Simmerath</v>
      </c>
      <c r="F16" s="13" t="str">
        <f>+VLOOKUP($B16,Gesamt!$A$5:$F$170,5,FALSE)</f>
        <v>40,66</v>
      </c>
      <c r="G16" s="13" t="str">
        <f>+VLOOKUP($B16,Gesamt!$A$5:$G$170,6,FALSE)</f>
        <v>41,75</v>
      </c>
      <c r="H16" s="13">
        <f>+VLOOKUP($B16,Gesamt!$A$5:$H$170,7,FALSE)</f>
        <v>0</v>
      </c>
      <c r="I16" s="13">
        <f>+VLOOKUP($B16,Gesamt!$A$5:$I$170,8,FALSE)</f>
        <v>0</v>
      </c>
      <c r="J16" s="13">
        <f>+VLOOKUP($B16,Gesamt!$A$5:$K$170,9,FALSE)</f>
        <v>0</v>
      </c>
      <c r="K16" s="13">
        <f>+VLOOKUP($B16,Gesamt!$A$5:$K$170,10,FALSE)</f>
        <v>0</v>
      </c>
      <c r="L16" s="13">
        <f t="shared" si="2"/>
        <v>82.41</v>
      </c>
      <c r="M16" s="11">
        <f t="shared" si="3"/>
        <v>-82.41</v>
      </c>
    </row>
    <row r="17" spans="1:13" ht="12.75">
      <c r="A17">
        <f t="shared" si="1"/>
        <v>10</v>
      </c>
      <c r="B17" s="1">
        <v>333</v>
      </c>
      <c r="C17" s="2" t="str">
        <f>+VLOOKUP($B17,Gesamt!$A$5:$D$170,2,FALSE)</f>
        <v>Wunderlich</v>
      </c>
      <c r="D17" s="2" t="str">
        <f>+VLOOKUP($B17,Gesamt!$A$5:$D$170,3,FALSE)</f>
        <v>Lena</v>
      </c>
      <c r="E17" s="1" t="str">
        <f>+VLOOKUP($B17,Gesamt!$A$5:$D$170,4,FALSE)</f>
        <v>Ruppichteroth</v>
      </c>
      <c r="F17" s="13" t="str">
        <f>+VLOOKUP($B17,Gesamt!$A$5:$F$170,5,FALSE)</f>
        <v>40,63</v>
      </c>
      <c r="G17" s="13" t="str">
        <f>+VLOOKUP($B17,Gesamt!$A$5:$G$170,6,FALSE)</f>
        <v>41,80</v>
      </c>
      <c r="H17" s="13">
        <f>+VLOOKUP($B17,Gesamt!$A$5:$H$170,7,FALSE)</f>
        <v>0</v>
      </c>
      <c r="I17" s="13">
        <f>+VLOOKUP($B17,Gesamt!$A$5:$I$170,8,FALSE)</f>
        <v>0</v>
      </c>
      <c r="J17" s="13">
        <f>+VLOOKUP($B17,Gesamt!$A$5:$K$170,9,FALSE)</f>
        <v>0</v>
      </c>
      <c r="K17" s="13">
        <f>+VLOOKUP($B17,Gesamt!$A$5:$K$170,10,FALSE)</f>
        <v>0</v>
      </c>
      <c r="L17" s="13">
        <f t="shared" si="2"/>
        <v>82.43</v>
      </c>
      <c r="M17" s="11">
        <f t="shared" si="3"/>
        <v>-82.43</v>
      </c>
    </row>
    <row r="18" spans="1:13" ht="12.75">
      <c r="A18">
        <f t="shared" si="1"/>
        <v>11</v>
      </c>
      <c r="B18" s="1">
        <v>601</v>
      </c>
      <c r="C18" s="2" t="str">
        <f>+VLOOKUP($B18,Gesamt!$A$5:$D$170,2,FALSE)</f>
        <v>Brendle</v>
      </c>
      <c r="D18" s="2" t="str">
        <f>+VLOOKUP($B18,Gesamt!$A$5:$D$170,3,FALSE)</f>
        <v>Fabian</v>
      </c>
      <c r="E18" s="1" t="str">
        <f>+VLOOKUP($B18,Gesamt!$A$5:$D$170,4,FALSE)</f>
        <v>Burgheim</v>
      </c>
      <c r="F18" s="13" t="str">
        <f>+VLOOKUP($B18,Gesamt!$A$5:$F$170,5,FALSE)</f>
        <v>40,83</v>
      </c>
      <c r="G18" s="13" t="str">
        <f>+VLOOKUP($B18,Gesamt!$A$5:$G$170,6,FALSE)</f>
        <v>41,62</v>
      </c>
      <c r="H18" s="13">
        <f>+VLOOKUP($B18,Gesamt!$A$5:$H$170,7,FALSE)</f>
        <v>0</v>
      </c>
      <c r="I18" s="13">
        <f>+VLOOKUP($B18,Gesamt!$A$5:$I$170,8,FALSE)</f>
        <v>0</v>
      </c>
      <c r="J18" s="13">
        <f>+VLOOKUP($B18,Gesamt!$A$5:$K$170,9,FALSE)</f>
        <v>0</v>
      </c>
      <c r="K18" s="13">
        <f>+VLOOKUP($B18,Gesamt!$A$5:$K$170,10,FALSE)</f>
        <v>0</v>
      </c>
      <c r="L18" s="13">
        <f t="shared" si="2"/>
        <v>82.45</v>
      </c>
      <c r="M18" s="11">
        <f t="shared" si="3"/>
        <v>-82.45</v>
      </c>
    </row>
    <row r="19" spans="1:13" ht="12.75">
      <c r="A19">
        <f t="shared" si="1"/>
        <v>12</v>
      </c>
      <c r="B19" s="1">
        <v>305</v>
      </c>
      <c r="C19" s="2" t="str">
        <f>+VLOOKUP($B19,Gesamt!$A$5:$D$170,2,FALSE)</f>
        <v>Meßbauer</v>
      </c>
      <c r="D19" s="2" t="str">
        <f>+VLOOKUP($B19,Gesamt!$A$5:$D$170,3,FALSE)</f>
        <v>Mariana</v>
      </c>
      <c r="E19" s="1" t="str">
        <f>+VLOOKUP($B19,Gesamt!$A$5:$D$170,4,FALSE)</f>
        <v>Rheine</v>
      </c>
      <c r="F19" s="13" t="str">
        <f>+VLOOKUP($B19,Gesamt!$A$5:$F$170,5,FALSE)</f>
        <v>40,74</v>
      </c>
      <c r="G19" s="13" t="str">
        <f>+VLOOKUP($B19,Gesamt!$A$5:$G$170,6,FALSE)</f>
        <v>41,83</v>
      </c>
      <c r="H19" s="13">
        <f>+VLOOKUP($B19,Gesamt!$A$5:$H$170,7,FALSE)</f>
        <v>0</v>
      </c>
      <c r="I19" s="13">
        <f>+VLOOKUP($B19,Gesamt!$A$5:$I$170,8,FALSE)</f>
        <v>0</v>
      </c>
      <c r="J19" s="13">
        <f>+VLOOKUP($B19,Gesamt!$A$5:$K$170,9,FALSE)</f>
        <v>0</v>
      </c>
      <c r="K19" s="13">
        <f>+VLOOKUP($B19,Gesamt!$A$5:$K$170,10,FALSE)</f>
        <v>0</v>
      </c>
      <c r="L19" s="13">
        <f t="shared" si="2"/>
        <v>82.57</v>
      </c>
      <c r="M19" s="11">
        <f t="shared" si="3"/>
        <v>-82.57</v>
      </c>
    </row>
    <row r="20" spans="1:13" ht="12.75">
      <c r="A20">
        <f t="shared" si="1"/>
        <v>13</v>
      </c>
      <c r="B20" s="1">
        <v>317</v>
      </c>
      <c r="C20" s="2" t="str">
        <f>+VLOOKUP($B20,Gesamt!$A$5:$D$170,2,FALSE)</f>
        <v>Meyer</v>
      </c>
      <c r="D20" s="2" t="str">
        <f>+VLOOKUP($B20,Gesamt!$A$5:$D$170,3,FALSE)</f>
        <v>Patrick</v>
      </c>
      <c r="E20" s="1" t="str">
        <f>+VLOOKUP($B20,Gesamt!$A$5:$D$170,4,FALSE)</f>
        <v>Simmerath</v>
      </c>
      <c r="F20" s="13" t="str">
        <f>+VLOOKUP($B20,Gesamt!$A$5:$F$170,5,FALSE)</f>
        <v>41,60</v>
      </c>
      <c r="G20" s="13" t="str">
        <f>+VLOOKUP($B20,Gesamt!$A$5:$G$170,6,FALSE)</f>
        <v>40,99</v>
      </c>
      <c r="H20" s="13">
        <f>+VLOOKUP($B20,Gesamt!$A$5:$H$170,7,FALSE)</f>
        <v>0</v>
      </c>
      <c r="I20" s="13">
        <f>+VLOOKUP($B20,Gesamt!$A$5:$I$170,8,FALSE)</f>
        <v>0</v>
      </c>
      <c r="J20" s="13">
        <f>+VLOOKUP($B20,Gesamt!$A$5:$K$170,9,FALSE)</f>
        <v>0</v>
      </c>
      <c r="K20" s="13">
        <f>+VLOOKUP($B20,Gesamt!$A$5:$K$170,10,FALSE)</f>
        <v>0</v>
      </c>
      <c r="L20" s="13">
        <f t="shared" si="2"/>
        <v>82.59</v>
      </c>
      <c r="M20" s="11">
        <f t="shared" si="3"/>
        <v>-82.59</v>
      </c>
    </row>
    <row r="21" spans="1:13" ht="12.75">
      <c r="A21">
        <f t="shared" si="1"/>
        <v>14</v>
      </c>
      <c r="B21" s="1">
        <v>355</v>
      </c>
      <c r="C21" s="2" t="str">
        <f>+VLOOKUP($B21,Gesamt!$A$5:$D$170,2,FALSE)</f>
        <v>Isaac</v>
      </c>
      <c r="D21" s="2" t="str">
        <f>+VLOOKUP($B21,Gesamt!$A$5:$D$170,3,FALSE)</f>
        <v>Marvin</v>
      </c>
      <c r="E21" s="1" t="str">
        <f>+VLOOKUP($B21,Gesamt!$A$5:$D$170,4,FALSE)</f>
        <v>Simmerath</v>
      </c>
      <c r="F21" s="13" t="str">
        <f>+VLOOKUP($B21,Gesamt!$A$5:$F$170,5,FALSE)</f>
        <v>41,77</v>
      </c>
      <c r="G21" s="13" t="str">
        <f>+VLOOKUP($B21,Gesamt!$A$5:$G$170,6,FALSE)</f>
        <v>40,83</v>
      </c>
      <c r="H21" s="13">
        <f>+VLOOKUP($B21,Gesamt!$A$5:$H$170,7,FALSE)</f>
        <v>0</v>
      </c>
      <c r="I21" s="13">
        <f>+VLOOKUP($B21,Gesamt!$A$5:$I$170,8,FALSE)</f>
        <v>0</v>
      </c>
      <c r="J21" s="13">
        <f>+VLOOKUP($B21,Gesamt!$A$5:$K$170,9,FALSE)</f>
        <v>0</v>
      </c>
      <c r="K21" s="13">
        <f>+VLOOKUP($B21,Gesamt!$A$5:$K$170,10,FALSE)</f>
        <v>0</v>
      </c>
      <c r="L21" s="13">
        <f t="shared" si="2"/>
        <v>82.6</v>
      </c>
      <c r="M21" s="11">
        <f t="shared" si="3"/>
        <v>-82.6</v>
      </c>
    </row>
    <row r="22" spans="1:13" ht="12.75">
      <c r="A22">
        <f t="shared" si="1"/>
        <v>15</v>
      </c>
      <c r="B22" s="1">
        <v>319</v>
      </c>
      <c r="C22" s="2" t="str">
        <f>+VLOOKUP($B22,Gesamt!$A$5:$D$170,2,FALSE)</f>
        <v>Lorenz</v>
      </c>
      <c r="D22" s="2" t="str">
        <f>+VLOOKUP($B22,Gesamt!$A$5:$D$170,3,FALSE)</f>
        <v>Linda</v>
      </c>
      <c r="E22" s="1" t="str">
        <f>+VLOOKUP($B22,Gesamt!$A$5:$D$170,4,FALSE)</f>
        <v>Overath</v>
      </c>
      <c r="F22" s="13" t="str">
        <f>+VLOOKUP($B22,Gesamt!$A$5:$F$170,5,FALSE)</f>
        <v>40,84</v>
      </c>
      <c r="G22" s="13" t="str">
        <f>+VLOOKUP($B22,Gesamt!$A$5:$G$170,6,FALSE)</f>
        <v>41,79</v>
      </c>
      <c r="H22" s="13">
        <f>+VLOOKUP($B22,Gesamt!$A$5:$H$170,7,FALSE)</f>
        <v>0</v>
      </c>
      <c r="I22" s="13">
        <f>+VLOOKUP($B22,Gesamt!$A$5:$I$170,8,FALSE)</f>
        <v>0</v>
      </c>
      <c r="J22" s="13">
        <f>+VLOOKUP($B22,Gesamt!$A$5:$K$170,9,FALSE)</f>
        <v>0</v>
      </c>
      <c r="K22" s="13">
        <f>+VLOOKUP($B22,Gesamt!$A$5:$K$170,10,FALSE)</f>
        <v>0</v>
      </c>
      <c r="L22" s="13">
        <f t="shared" si="2"/>
        <v>82.63</v>
      </c>
      <c r="M22" s="11">
        <f t="shared" si="3"/>
        <v>-82.63</v>
      </c>
    </row>
    <row r="23" spans="1:13" ht="12.75">
      <c r="A23">
        <f t="shared" si="1"/>
        <v>16</v>
      </c>
      <c r="B23" s="1">
        <v>340</v>
      </c>
      <c r="C23" s="2" t="str">
        <f>+VLOOKUP($B23,Gesamt!$A$5:$D$170,2,FALSE)</f>
        <v>Hollunder</v>
      </c>
      <c r="D23" s="2" t="str">
        <f>+VLOOKUP($B23,Gesamt!$A$5:$D$170,3,FALSE)</f>
        <v>Katharina</v>
      </c>
      <c r="E23" s="1" t="str">
        <f>+VLOOKUP($B23,Gesamt!$A$5:$D$170,4,FALSE)</f>
        <v>Friedrichsfeld</v>
      </c>
      <c r="F23" s="13" t="str">
        <f>+VLOOKUP($B23,Gesamt!$A$5:$F$170,5,FALSE)</f>
        <v>40,72</v>
      </c>
      <c r="G23" s="13" t="str">
        <f>+VLOOKUP($B23,Gesamt!$A$5:$G$170,6,FALSE)</f>
        <v>41,93</v>
      </c>
      <c r="H23" s="13">
        <f>+VLOOKUP($B23,Gesamt!$A$5:$H$170,7,FALSE)</f>
        <v>0</v>
      </c>
      <c r="I23" s="13">
        <f>+VLOOKUP($B23,Gesamt!$A$5:$I$170,8,FALSE)</f>
        <v>0</v>
      </c>
      <c r="J23" s="13">
        <f>+VLOOKUP($B23,Gesamt!$A$5:$K$170,9,FALSE)</f>
        <v>0</v>
      </c>
      <c r="K23" s="13">
        <f>+VLOOKUP($B23,Gesamt!$A$5:$K$170,10,FALSE)</f>
        <v>0</v>
      </c>
      <c r="L23" s="13">
        <f t="shared" si="2"/>
        <v>82.65</v>
      </c>
      <c r="M23" s="11">
        <f t="shared" si="3"/>
        <v>-82.65</v>
      </c>
    </row>
    <row r="24" spans="1:13" ht="12.75">
      <c r="A24">
        <f t="shared" si="1"/>
        <v>17</v>
      </c>
      <c r="B24" s="1">
        <v>369</v>
      </c>
      <c r="C24" s="2" t="str">
        <f>+VLOOKUP($B24,Gesamt!$A$5:$D$170,2,FALSE)</f>
        <v>Neubarth</v>
      </c>
      <c r="D24" s="2" t="str">
        <f>+VLOOKUP($B24,Gesamt!$A$5:$D$170,3,FALSE)</f>
        <v>Daniel</v>
      </c>
      <c r="E24" s="1" t="str">
        <f>+VLOOKUP($B24,Gesamt!$A$5:$D$170,4,FALSE)</f>
        <v>Friedrichsfeld</v>
      </c>
      <c r="F24" s="13" t="str">
        <f>+VLOOKUP($B24,Gesamt!$A$5:$F$170,5,FALSE)</f>
        <v>41,86</v>
      </c>
      <c r="G24" s="13" t="str">
        <f>+VLOOKUP($B24,Gesamt!$A$5:$G$170,6,FALSE)</f>
        <v>40,81</v>
      </c>
      <c r="H24" s="13">
        <f>+VLOOKUP($B24,Gesamt!$A$5:$H$170,7,FALSE)</f>
        <v>0</v>
      </c>
      <c r="I24" s="13">
        <f>+VLOOKUP($B24,Gesamt!$A$5:$I$170,8,FALSE)</f>
        <v>0</v>
      </c>
      <c r="J24" s="13">
        <f>+VLOOKUP($B24,Gesamt!$A$5:$K$170,9,FALSE)</f>
        <v>0</v>
      </c>
      <c r="K24" s="13">
        <f>+VLOOKUP($B24,Gesamt!$A$5:$K$170,10,FALSE)</f>
        <v>0</v>
      </c>
      <c r="L24" s="13">
        <f t="shared" si="2"/>
        <v>82.67</v>
      </c>
      <c r="M24" s="11">
        <f t="shared" si="3"/>
        <v>-82.67</v>
      </c>
    </row>
    <row r="25" spans="1:13" ht="12.75">
      <c r="A25">
        <f t="shared" si="1"/>
        <v>18</v>
      </c>
      <c r="B25" s="1">
        <v>327</v>
      </c>
      <c r="C25" s="2" t="str">
        <f>+VLOOKUP($B25,Gesamt!$A$5:$D$170,2,FALSE)</f>
        <v>Deck</v>
      </c>
      <c r="D25" s="2" t="str">
        <f>+VLOOKUP($B25,Gesamt!$A$5:$D$170,3,FALSE)</f>
        <v>Manuel</v>
      </c>
      <c r="E25" s="1" t="str">
        <f>+VLOOKUP($B25,Gesamt!$A$5:$D$170,4,FALSE)</f>
        <v>Simmerath</v>
      </c>
      <c r="F25" s="13" t="str">
        <f>+VLOOKUP($B25,Gesamt!$A$5:$F$170,5,FALSE)</f>
        <v>40,80</v>
      </c>
      <c r="G25" s="13" t="str">
        <f>+VLOOKUP($B25,Gesamt!$A$5:$G$170,6,FALSE)</f>
        <v>41,93</v>
      </c>
      <c r="H25" s="13">
        <f>+VLOOKUP($B25,Gesamt!$A$5:$H$170,7,FALSE)</f>
        <v>0</v>
      </c>
      <c r="I25" s="13">
        <f>+VLOOKUP($B25,Gesamt!$A$5:$I$170,8,FALSE)</f>
        <v>0</v>
      </c>
      <c r="J25" s="13">
        <f>+VLOOKUP($B25,Gesamt!$A$5:$K$170,9,FALSE)</f>
        <v>0</v>
      </c>
      <c r="K25" s="13">
        <f>+VLOOKUP($B25,Gesamt!$A$5:$K$170,10,FALSE)</f>
        <v>0</v>
      </c>
      <c r="L25" s="13">
        <f t="shared" si="2"/>
        <v>82.73</v>
      </c>
      <c r="M25" s="11">
        <f t="shared" si="3"/>
        <v>-82.73</v>
      </c>
    </row>
    <row r="26" spans="1:13" ht="12.75">
      <c r="A26">
        <f t="shared" si="1"/>
        <v>19</v>
      </c>
      <c r="B26" s="1">
        <v>304</v>
      </c>
      <c r="C26" s="2" t="str">
        <f>+VLOOKUP($B26,Gesamt!$A$5:$D$170,2,FALSE)</f>
        <v>Athmer</v>
      </c>
      <c r="D26" s="2" t="str">
        <f>+VLOOKUP($B26,Gesamt!$A$5:$D$170,3,FALSE)</f>
        <v>Wiebke</v>
      </c>
      <c r="E26" s="1" t="str">
        <f>+VLOOKUP($B26,Gesamt!$A$5:$D$170,4,FALSE)</f>
        <v>Rheine</v>
      </c>
      <c r="F26" s="13" t="str">
        <f>+VLOOKUP($B26,Gesamt!$A$5:$F$170,5,FALSE)</f>
        <v>41,75</v>
      </c>
      <c r="G26" s="13" t="str">
        <f>+VLOOKUP($B26,Gesamt!$A$5:$G$170,6,FALSE)</f>
        <v>41,01</v>
      </c>
      <c r="H26" s="13">
        <f>+VLOOKUP($B26,Gesamt!$A$5:$H$170,7,FALSE)</f>
        <v>0</v>
      </c>
      <c r="I26" s="13">
        <f>+VLOOKUP($B26,Gesamt!$A$5:$I$170,8,FALSE)</f>
        <v>0</v>
      </c>
      <c r="J26" s="13">
        <f>+VLOOKUP($B26,Gesamt!$A$5:$K$170,9,FALSE)</f>
        <v>0</v>
      </c>
      <c r="K26" s="13">
        <f>+VLOOKUP($B26,Gesamt!$A$5:$K$170,10,FALSE)</f>
        <v>0</v>
      </c>
      <c r="L26" s="13">
        <f t="shared" si="2"/>
        <v>82.76</v>
      </c>
      <c r="M26" s="11">
        <f t="shared" si="3"/>
        <v>-82.76</v>
      </c>
    </row>
    <row r="27" spans="1:13" ht="12.75">
      <c r="A27">
        <f t="shared" si="1"/>
        <v>20</v>
      </c>
      <c r="B27" s="1">
        <v>326</v>
      </c>
      <c r="C27" s="2" t="str">
        <f>+VLOOKUP($B27,Gesamt!$A$5:$D$170,2,FALSE)</f>
        <v>Wolters</v>
      </c>
      <c r="D27" s="2" t="str">
        <f>+VLOOKUP($B27,Gesamt!$A$5:$D$170,3,FALSE)</f>
        <v>Philipp</v>
      </c>
      <c r="E27" s="1" t="str">
        <f>+VLOOKUP($B27,Gesamt!$A$5:$D$170,4,FALSE)</f>
        <v>Kerpen</v>
      </c>
      <c r="F27" s="13" t="str">
        <f>+VLOOKUP($B27,Gesamt!$A$5:$F$170,5,FALSE)</f>
        <v>41,81</v>
      </c>
      <c r="G27" s="13" t="str">
        <f>+VLOOKUP($B27,Gesamt!$A$5:$G$170,6,FALSE)</f>
        <v>41,06</v>
      </c>
      <c r="H27" s="13">
        <f>+VLOOKUP($B27,Gesamt!$A$5:$H$170,7,FALSE)</f>
        <v>0</v>
      </c>
      <c r="I27" s="13">
        <f>+VLOOKUP($B27,Gesamt!$A$5:$I$170,8,FALSE)</f>
        <v>0</v>
      </c>
      <c r="J27" s="13">
        <f>+VLOOKUP($B27,Gesamt!$A$5:$K$170,9,FALSE)</f>
        <v>0</v>
      </c>
      <c r="K27" s="13">
        <f>+VLOOKUP($B27,Gesamt!$A$5:$K$170,10,FALSE)</f>
        <v>0</v>
      </c>
      <c r="L27" s="13">
        <f t="shared" si="2"/>
        <v>82.87</v>
      </c>
      <c r="M27" s="11">
        <f t="shared" si="3"/>
        <v>-82.87</v>
      </c>
    </row>
    <row r="28" spans="1:13" ht="12.75">
      <c r="A28">
        <f t="shared" si="1"/>
        <v>21</v>
      </c>
      <c r="B28" s="1">
        <v>332</v>
      </c>
      <c r="C28" s="2" t="str">
        <f>+VLOOKUP($B28,Gesamt!$A$5:$D$170,2,FALSE)</f>
        <v>van Limbeck</v>
      </c>
      <c r="D28" s="2" t="str">
        <f>+VLOOKUP($B28,Gesamt!$A$5:$D$170,3,FALSE)</f>
        <v>Lena</v>
      </c>
      <c r="E28" s="1" t="str">
        <f>+VLOOKUP($B28,Gesamt!$A$5:$D$170,4,FALSE)</f>
        <v>Friedrichsfeld</v>
      </c>
      <c r="F28" s="13" t="str">
        <f>+VLOOKUP($B28,Gesamt!$A$5:$F$170,5,FALSE)</f>
        <v>41,75</v>
      </c>
      <c r="G28" s="13" t="str">
        <f>+VLOOKUP($B28,Gesamt!$A$5:$G$170,6,FALSE)</f>
        <v>41,13</v>
      </c>
      <c r="H28" s="13">
        <f>+VLOOKUP($B28,Gesamt!$A$5:$H$170,7,FALSE)</f>
        <v>0</v>
      </c>
      <c r="I28" s="13">
        <f>+VLOOKUP($B28,Gesamt!$A$5:$I$170,8,FALSE)</f>
        <v>0</v>
      </c>
      <c r="J28" s="13">
        <f>+VLOOKUP($B28,Gesamt!$A$5:$K$170,9,FALSE)</f>
        <v>0</v>
      </c>
      <c r="K28" s="13">
        <f>+VLOOKUP($B28,Gesamt!$A$5:$K$170,10,FALSE)</f>
        <v>0</v>
      </c>
      <c r="L28" s="13">
        <f t="shared" si="2"/>
        <v>82.88</v>
      </c>
      <c r="M28" s="11">
        <f t="shared" si="3"/>
        <v>-82.88</v>
      </c>
    </row>
    <row r="29" spans="1:13" ht="12.75">
      <c r="A29">
        <f t="shared" si="1"/>
        <v>22</v>
      </c>
      <c r="B29" s="1">
        <v>342</v>
      </c>
      <c r="C29" s="2" t="str">
        <f>+VLOOKUP($B29,Gesamt!$A$5:$D$170,2,FALSE)</f>
        <v>Ricker</v>
      </c>
      <c r="D29" s="2" t="str">
        <f>+VLOOKUP($B29,Gesamt!$A$5:$D$170,3,FALSE)</f>
        <v>Claudia</v>
      </c>
      <c r="E29" s="1" t="str">
        <f>+VLOOKUP($B29,Gesamt!$A$5:$D$170,4,FALSE)</f>
        <v>Havixbeck</v>
      </c>
      <c r="F29" s="13" t="str">
        <f>+VLOOKUP($B29,Gesamt!$A$5:$F$170,5,FALSE)</f>
        <v>40,85</v>
      </c>
      <c r="G29" s="13" t="str">
        <f>+VLOOKUP($B29,Gesamt!$A$5:$G$170,6,FALSE)</f>
        <v>42,04</v>
      </c>
      <c r="H29" s="13">
        <f>+VLOOKUP($B29,Gesamt!$A$5:$H$170,7,FALSE)</f>
        <v>0</v>
      </c>
      <c r="I29" s="13">
        <f>+VLOOKUP($B29,Gesamt!$A$5:$I$170,8,FALSE)</f>
        <v>0</v>
      </c>
      <c r="J29" s="13">
        <f>+VLOOKUP($B29,Gesamt!$A$5:$K$170,9,FALSE)</f>
        <v>0</v>
      </c>
      <c r="K29" s="13">
        <f>+VLOOKUP($B29,Gesamt!$A$5:$K$170,10,FALSE)</f>
        <v>0</v>
      </c>
      <c r="L29" s="13">
        <f t="shared" si="2"/>
        <v>82.89</v>
      </c>
      <c r="M29" s="11">
        <f t="shared" si="3"/>
        <v>-82.89</v>
      </c>
    </row>
    <row r="30" spans="1:13" ht="12.75">
      <c r="A30">
        <f t="shared" si="1"/>
        <v>22</v>
      </c>
      <c r="B30" s="1">
        <v>348</v>
      </c>
      <c r="C30" s="2" t="str">
        <f>+VLOOKUP($B30,Gesamt!$A$5:$D$170,2,FALSE)</f>
        <v>Brüggemann</v>
      </c>
      <c r="D30" s="2" t="str">
        <f>+VLOOKUP($B30,Gesamt!$A$5:$D$170,3,FALSE)</f>
        <v>Jessica</v>
      </c>
      <c r="E30" s="1" t="str">
        <f>+VLOOKUP($B30,Gesamt!$A$5:$D$170,4,FALSE)</f>
        <v>Havixbeck</v>
      </c>
      <c r="F30" s="13" t="str">
        <f>+VLOOKUP($B30,Gesamt!$A$5:$F$170,5,FALSE)</f>
        <v>41,81</v>
      </c>
      <c r="G30" s="13" t="str">
        <f>+VLOOKUP($B30,Gesamt!$A$5:$G$170,6,FALSE)</f>
        <v>41,08</v>
      </c>
      <c r="H30" s="13">
        <f>+VLOOKUP($B30,Gesamt!$A$5:$H$170,7,FALSE)</f>
        <v>0</v>
      </c>
      <c r="I30" s="13">
        <f>+VLOOKUP($B30,Gesamt!$A$5:$I$170,8,FALSE)</f>
        <v>0</v>
      </c>
      <c r="J30" s="13">
        <f>+VLOOKUP($B30,Gesamt!$A$5:$K$170,9,FALSE)</f>
        <v>0</v>
      </c>
      <c r="K30" s="13">
        <f>+VLOOKUP($B30,Gesamt!$A$5:$K$170,10,FALSE)</f>
        <v>0</v>
      </c>
      <c r="L30" s="13">
        <f t="shared" si="2"/>
        <v>82.89</v>
      </c>
      <c r="M30" s="11">
        <f t="shared" si="3"/>
        <v>-82.89</v>
      </c>
    </row>
    <row r="31" spans="1:13" ht="12.75">
      <c r="A31">
        <f t="shared" si="1"/>
        <v>24</v>
      </c>
      <c r="B31" s="1">
        <v>322</v>
      </c>
      <c r="C31" s="2" t="str">
        <f>+VLOOKUP($B31,Gesamt!$A$5:$D$170,2,FALSE)</f>
        <v>Wolters</v>
      </c>
      <c r="D31" s="2" t="str">
        <f>+VLOOKUP($B31,Gesamt!$A$5:$D$170,3,FALSE)</f>
        <v>Marcus</v>
      </c>
      <c r="E31" s="1" t="str">
        <f>+VLOOKUP($B31,Gesamt!$A$5:$D$170,4,FALSE)</f>
        <v>Kerpen</v>
      </c>
      <c r="F31" s="13" t="str">
        <f>+VLOOKUP($B31,Gesamt!$A$5:$F$170,5,FALSE)</f>
        <v>40,93</v>
      </c>
      <c r="G31" s="13" t="str">
        <f>+VLOOKUP($B31,Gesamt!$A$5:$G$170,6,FALSE)</f>
        <v>42,06</v>
      </c>
      <c r="H31" s="13">
        <f>+VLOOKUP($B31,Gesamt!$A$5:$H$170,7,FALSE)</f>
        <v>0</v>
      </c>
      <c r="I31" s="13">
        <f>+VLOOKUP($B31,Gesamt!$A$5:$I$170,8,FALSE)</f>
        <v>0</v>
      </c>
      <c r="J31" s="13">
        <f>+VLOOKUP($B31,Gesamt!$A$5:$K$170,9,FALSE)</f>
        <v>0</v>
      </c>
      <c r="K31" s="13">
        <f>+VLOOKUP($B31,Gesamt!$A$5:$K$170,10,FALSE)</f>
        <v>0</v>
      </c>
      <c r="L31" s="13">
        <f t="shared" si="2"/>
        <v>82.99</v>
      </c>
      <c r="M31" s="11">
        <f t="shared" si="3"/>
        <v>-82.99</v>
      </c>
    </row>
    <row r="32" spans="1:13" ht="12.75">
      <c r="A32">
        <f t="shared" si="1"/>
        <v>25</v>
      </c>
      <c r="B32" s="1">
        <v>357</v>
      </c>
      <c r="C32" s="2" t="str">
        <f>+VLOOKUP($B32,Gesamt!$A$5:$D$170,2,FALSE)</f>
        <v>Brückerhoff</v>
      </c>
      <c r="D32" s="2" t="str">
        <f>+VLOOKUP($B32,Gesamt!$A$5:$D$170,3,FALSE)</f>
        <v>Finja</v>
      </c>
      <c r="E32" s="1" t="str">
        <f>+VLOOKUP($B32,Gesamt!$A$5:$D$170,4,FALSE)</f>
        <v>Friedrichsfeld</v>
      </c>
      <c r="F32" s="13" t="str">
        <f>+VLOOKUP($B32,Gesamt!$A$5:$F$170,5,FALSE)</f>
        <v>42,10</v>
      </c>
      <c r="G32" s="13" t="str">
        <f>+VLOOKUP($B32,Gesamt!$A$5:$G$170,6,FALSE)</f>
        <v>40,93</v>
      </c>
      <c r="H32" s="13">
        <f>+VLOOKUP($B32,Gesamt!$A$5:$H$170,7,FALSE)</f>
        <v>0</v>
      </c>
      <c r="I32" s="13">
        <f>+VLOOKUP($B32,Gesamt!$A$5:$I$170,8,FALSE)</f>
        <v>0</v>
      </c>
      <c r="J32" s="13">
        <f>+VLOOKUP($B32,Gesamt!$A$5:$K$170,9,FALSE)</f>
        <v>0</v>
      </c>
      <c r="K32" s="13">
        <f>+VLOOKUP($B32,Gesamt!$A$5:$K$170,10,FALSE)</f>
        <v>0</v>
      </c>
      <c r="L32" s="13">
        <f t="shared" si="2"/>
        <v>83.03</v>
      </c>
      <c r="M32" s="11">
        <f t="shared" si="3"/>
        <v>-83.03</v>
      </c>
    </row>
    <row r="33" spans="1:13" ht="12.75">
      <c r="A33">
        <f t="shared" si="1"/>
        <v>26</v>
      </c>
      <c r="B33" s="1">
        <v>338</v>
      </c>
      <c r="C33" s="2" t="str">
        <f>+VLOOKUP($B33,Gesamt!$A$5:$D$170,2,FALSE)</f>
        <v>Bollwerk</v>
      </c>
      <c r="D33" s="2" t="str">
        <f>+VLOOKUP($B33,Gesamt!$A$5:$D$170,3,FALSE)</f>
        <v>Joline</v>
      </c>
      <c r="E33" s="1" t="str">
        <f>+VLOOKUP($B33,Gesamt!$A$5:$D$170,4,FALSE)</f>
        <v>Friedrichsfeld</v>
      </c>
      <c r="F33" s="13" t="str">
        <f>+VLOOKUP($B33,Gesamt!$A$5:$F$170,5,FALSE)</f>
        <v>41,88</v>
      </c>
      <c r="G33" s="13" t="str">
        <f>+VLOOKUP($B33,Gesamt!$A$5:$G$170,6,FALSE)</f>
        <v>41,16</v>
      </c>
      <c r="H33" s="13">
        <f>+VLOOKUP($B33,Gesamt!$A$5:$H$170,7,FALSE)</f>
        <v>0</v>
      </c>
      <c r="I33" s="13">
        <f>+VLOOKUP($B33,Gesamt!$A$5:$I$170,8,FALSE)</f>
        <v>0</v>
      </c>
      <c r="J33" s="13">
        <f>+VLOOKUP($B33,Gesamt!$A$5:$K$170,9,FALSE)</f>
        <v>0</v>
      </c>
      <c r="K33" s="13">
        <f>+VLOOKUP($B33,Gesamt!$A$5:$K$170,10,FALSE)</f>
        <v>0</v>
      </c>
      <c r="L33" s="13">
        <f t="shared" si="2"/>
        <v>83.04</v>
      </c>
      <c r="M33" s="11">
        <f t="shared" si="3"/>
        <v>-83.04</v>
      </c>
    </row>
    <row r="34" spans="1:13" ht="12.75">
      <c r="A34">
        <f t="shared" si="1"/>
        <v>27</v>
      </c>
      <c r="B34" s="1">
        <v>334</v>
      </c>
      <c r="C34" s="2" t="str">
        <f>+VLOOKUP($B34,Gesamt!$A$5:$D$170,2,FALSE)</f>
        <v>Sippekamp</v>
      </c>
      <c r="D34" s="2" t="str">
        <f>+VLOOKUP($B34,Gesamt!$A$5:$D$170,3,FALSE)</f>
        <v>Marco</v>
      </c>
      <c r="E34" s="1" t="str">
        <f>+VLOOKUP($B34,Gesamt!$A$5:$D$170,4,FALSE)</f>
        <v>Friedrichsfeld</v>
      </c>
      <c r="F34" s="13" t="str">
        <f>+VLOOKUP($B34,Gesamt!$A$5:$F$170,5,FALSE)</f>
        <v>42,00</v>
      </c>
      <c r="G34" s="13" t="str">
        <f>+VLOOKUP($B34,Gesamt!$A$5:$G$170,6,FALSE)</f>
        <v>41,07</v>
      </c>
      <c r="H34" s="13">
        <f>+VLOOKUP($B34,Gesamt!$A$5:$H$170,7,FALSE)</f>
        <v>0</v>
      </c>
      <c r="I34" s="13">
        <f>+VLOOKUP($B34,Gesamt!$A$5:$I$170,8,FALSE)</f>
        <v>0</v>
      </c>
      <c r="J34" s="13">
        <f>+VLOOKUP($B34,Gesamt!$A$5:$K$170,9,FALSE)</f>
        <v>0</v>
      </c>
      <c r="K34" s="13">
        <f>+VLOOKUP($B34,Gesamt!$A$5:$K$170,10,FALSE)</f>
        <v>0</v>
      </c>
      <c r="L34" s="13">
        <f t="shared" si="2"/>
        <v>83.07</v>
      </c>
      <c r="M34" s="11">
        <f t="shared" si="3"/>
        <v>-83.07</v>
      </c>
    </row>
    <row r="35" spans="1:13" ht="12.75">
      <c r="A35">
        <f t="shared" si="1"/>
        <v>27</v>
      </c>
      <c r="B35" s="1">
        <v>345</v>
      </c>
      <c r="C35" s="2" t="str">
        <f>+VLOOKUP($B35,Gesamt!$A$5:$D$170,2,FALSE)</f>
        <v>Bloch</v>
      </c>
      <c r="D35" s="2" t="str">
        <f>+VLOOKUP($B35,Gesamt!$A$5:$D$170,3,FALSE)</f>
        <v>Christin </v>
      </c>
      <c r="E35" s="1" t="str">
        <f>+VLOOKUP($B35,Gesamt!$A$5:$D$170,4,FALSE)</f>
        <v>Friedrichsfeld</v>
      </c>
      <c r="F35" s="13" t="str">
        <f>+VLOOKUP($B35,Gesamt!$A$5:$F$170,5,FALSE)</f>
        <v>41,95</v>
      </c>
      <c r="G35" s="13" t="str">
        <f>+VLOOKUP($B35,Gesamt!$A$5:$G$170,6,FALSE)</f>
        <v>41,12</v>
      </c>
      <c r="H35" s="13">
        <f>+VLOOKUP($B35,Gesamt!$A$5:$H$170,7,FALSE)</f>
        <v>0</v>
      </c>
      <c r="I35" s="13">
        <f>+VLOOKUP($B35,Gesamt!$A$5:$I$170,8,FALSE)</f>
        <v>0</v>
      </c>
      <c r="J35" s="13">
        <f>+VLOOKUP($B35,Gesamt!$A$5:$K$170,9,FALSE)</f>
        <v>0</v>
      </c>
      <c r="K35" s="13">
        <f>+VLOOKUP($B35,Gesamt!$A$5:$K$170,10,FALSE)</f>
        <v>0</v>
      </c>
      <c r="L35" s="13">
        <f t="shared" si="2"/>
        <v>83.07</v>
      </c>
      <c r="M35" s="11">
        <f t="shared" si="3"/>
        <v>-83.07</v>
      </c>
    </row>
    <row r="36" spans="1:13" ht="12.75">
      <c r="A36">
        <f t="shared" si="1"/>
        <v>29</v>
      </c>
      <c r="B36" s="1">
        <v>354</v>
      </c>
      <c r="C36" s="2" t="str">
        <f>+VLOOKUP($B36,Gesamt!$A$5:$D$170,2,FALSE)</f>
        <v>Hegner</v>
      </c>
      <c r="D36" s="2" t="str">
        <f>+VLOOKUP($B36,Gesamt!$A$5:$D$170,3,FALSE)</f>
        <v>Mark</v>
      </c>
      <c r="E36" s="1" t="str">
        <f>+VLOOKUP($B36,Gesamt!$A$5:$D$170,4,FALSE)</f>
        <v>Friedrichsfeld</v>
      </c>
      <c r="F36" s="13" t="str">
        <f>+VLOOKUP($B36,Gesamt!$A$5:$F$170,5,FALSE)</f>
        <v>41,11</v>
      </c>
      <c r="G36" s="13" t="str">
        <f>+VLOOKUP($B36,Gesamt!$A$5:$G$170,6,FALSE)</f>
        <v>42,00</v>
      </c>
      <c r="H36" s="13">
        <f>+VLOOKUP($B36,Gesamt!$A$5:$H$170,7,FALSE)</f>
        <v>0</v>
      </c>
      <c r="I36" s="13">
        <f>+VLOOKUP($B36,Gesamt!$A$5:$I$170,8,FALSE)</f>
        <v>0</v>
      </c>
      <c r="J36" s="13">
        <f>+VLOOKUP($B36,Gesamt!$A$5:$K$170,9,FALSE)</f>
        <v>0</v>
      </c>
      <c r="K36" s="13">
        <f>+VLOOKUP($B36,Gesamt!$A$5:$K$170,10,FALSE)</f>
        <v>0</v>
      </c>
      <c r="L36" s="13">
        <f t="shared" si="2"/>
        <v>83.11</v>
      </c>
      <c r="M36" s="11">
        <f t="shared" si="3"/>
        <v>-83.11</v>
      </c>
    </row>
    <row r="37" spans="1:13" ht="12.75">
      <c r="A37">
        <f t="shared" si="1"/>
        <v>30</v>
      </c>
      <c r="B37" s="1">
        <v>353</v>
      </c>
      <c r="C37" s="2" t="str">
        <f>+VLOOKUP($B37,Gesamt!$A$5:$D$170,2,FALSE)</f>
        <v>Winnen</v>
      </c>
      <c r="D37" s="2" t="str">
        <f>+VLOOKUP($B37,Gesamt!$A$5:$D$170,3,FALSE)</f>
        <v>Franziska</v>
      </c>
      <c r="E37" s="1" t="str">
        <f>+VLOOKUP($B37,Gesamt!$A$5:$D$170,4,FALSE)</f>
        <v>Viersen</v>
      </c>
      <c r="F37" s="13" t="str">
        <f>+VLOOKUP($B37,Gesamt!$A$5:$F$170,5,FALSE)</f>
        <v>41,88</v>
      </c>
      <c r="G37" s="13" t="str">
        <f>+VLOOKUP($B37,Gesamt!$A$5:$G$170,6,FALSE)</f>
        <v>41,25</v>
      </c>
      <c r="H37" s="13">
        <f>+VLOOKUP($B37,Gesamt!$A$5:$H$170,7,FALSE)</f>
        <v>0</v>
      </c>
      <c r="I37" s="13">
        <f>+VLOOKUP($B37,Gesamt!$A$5:$I$170,8,FALSE)</f>
        <v>0</v>
      </c>
      <c r="J37" s="13">
        <f>+VLOOKUP($B37,Gesamt!$A$5:$K$170,9,FALSE)</f>
        <v>0</v>
      </c>
      <c r="K37" s="13">
        <f>+VLOOKUP($B37,Gesamt!$A$5:$K$170,10,FALSE)</f>
        <v>0</v>
      </c>
      <c r="L37" s="13">
        <f t="shared" si="2"/>
        <v>83.13</v>
      </c>
      <c r="M37" s="11">
        <f t="shared" si="3"/>
        <v>-83.13</v>
      </c>
    </row>
    <row r="38" spans="1:13" ht="12.75">
      <c r="A38">
        <f t="shared" si="1"/>
        <v>31</v>
      </c>
      <c r="B38" s="1">
        <v>356</v>
      </c>
      <c r="C38" s="2" t="str">
        <f>+VLOOKUP($B38,Gesamt!$A$5:$D$170,2,FALSE)</f>
        <v>Brüning</v>
      </c>
      <c r="D38" s="2" t="str">
        <f>+VLOOKUP($B38,Gesamt!$A$5:$D$170,3,FALSE)</f>
        <v>Jessica</v>
      </c>
      <c r="E38" s="1" t="str">
        <f>+VLOOKUP($B38,Gesamt!$A$5:$D$170,4,FALSE)</f>
        <v>Xanten</v>
      </c>
      <c r="F38" s="13" t="str">
        <f>+VLOOKUP($B38,Gesamt!$A$5:$F$170,5,FALSE)</f>
        <v>41,13</v>
      </c>
      <c r="G38" s="13" t="str">
        <f>+VLOOKUP($B38,Gesamt!$A$5:$G$170,6,FALSE)</f>
        <v>42,05</v>
      </c>
      <c r="H38" s="13">
        <f>+VLOOKUP($B38,Gesamt!$A$5:$H$170,7,FALSE)</f>
        <v>0</v>
      </c>
      <c r="I38" s="13">
        <f>+VLOOKUP($B38,Gesamt!$A$5:$I$170,8,FALSE)</f>
        <v>0</v>
      </c>
      <c r="J38" s="13">
        <f>+VLOOKUP($B38,Gesamt!$A$5:$K$170,9,FALSE)</f>
        <v>0</v>
      </c>
      <c r="K38" s="13">
        <f>+VLOOKUP($B38,Gesamt!$A$5:$K$170,10,FALSE)</f>
        <v>0</v>
      </c>
      <c r="L38" s="13">
        <f t="shared" si="2"/>
        <v>83.18</v>
      </c>
      <c r="M38" s="11">
        <f t="shared" si="3"/>
        <v>-83.18</v>
      </c>
    </row>
    <row r="39" spans="1:13" ht="12.75">
      <c r="A39">
        <f t="shared" si="1"/>
        <v>32</v>
      </c>
      <c r="B39" s="1">
        <v>375</v>
      </c>
      <c r="C39" s="2" t="str">
        <f>+VLOOKUP($B39,Gesamt!$A$5:$D$170,2,FALSE)</f>
        <v>Zwenger</v>
      </c>
      <c r="D39" s="2" t="str">
        <f>+VLOOKUP($B39,Gesamt!$A$5:$D$170,3,FALSE)</f>
        <v>Chiara</v>
      </c>
      <c r="E39" s="1" t="str">
        <f>+VLOOKUP($B39,Gesamt!$A$5:$D$170,4,FALSE)</f>
        <v>Mettingen</v>
      </c>
      <c r="F39" s="13" t="str">
        <f>+VLOOKUP($B39,Gesamt!$A$5:$F$170,5,FALSE)</f>
        <v>41,04</v>
      </c>
      <c r="G39" s="13" t="str">
        <f>+VLOOKUP($B39,Gesamt!$A$5:$G$170,6,FALSE)</f>
        <v>42,15</v>
      </c>
      <c r="H39" s="13">
        <f>+VLOOKUP($B39,Gesamt!$A$5:$H$170,7,FALSE)</f>
        <v>0</v>
      </c>
      <c r="I39" s="13">
        <f>+VLOOKUP($B39,Gesamt!$A$5:$I$170,8,FALSE)</f>
        <v>0</v>
      </c>
      <c r="J39" s="13">
        <f>+VLOOKUP($B39,Gesamt!$A$5:$K$170,9,FALSE)</f>
        <v>0</v>
      </c>
      <c r="K39" s="13">
        <f>+VLOOKUP($B39,Gesamt!$A$5:$K$170,10,FALSE)</f>
        <v>0</v>
      </c>
      <c r="L39" s="13">
        <f t="shared" si="2"/>
        <v>83.19</v>
      </c>
      <c r="M39" s="11">
        <f t="shared" si="3"/>
        <v>-83.19</v>
      </c>
    </row>
    <row r="40" spans="1:13" ht="12.75">
      <c r="A40">
        <f t="shared" si="1"/>
        <v>33</v>
      </c>
      <c r="B40" s="1">
        <v>343</v>
      </c>
      <c r="C40" s="2" t="str">
        <f>+VLOOKUP($B40,Gesamt!$A$5:$D$170,2,FALSE)</f>
        <v>Lütke</v>
      </c>
      <c r="D40" s="2" t="str">
        <f>+VLOOKUP($B40,Gesamt!$A$5:$D$170,3,FALSE)</f>
        <v>Mara</v>
      </c>
      <c r="E40" s="1" t="str">
        <f>+VLOOKUP($B40,Gesamt!$A$5:$D$170,4,FALSE)</f>
        <v>Friedrichsfeld</v>
      </c>
      <c r="F40" s="13" t="str">
        <f>+VLOOKUP($B40,Gesamt!$A$5:$F$170,5,FALSE)</f>
        <v>42,02</v>
      </c>
      <c r="G40" s="13" t="str">
        <f>+VLOOKUP($B40,Gesamt!$A$5:$G$170,6,FALSE)</f>
        <v>41,30</v>
      </c>
      <c r="H40" s="13">
        <f>+VLOOKUP($B40,Gesamt!$A$5:$H$170,7,FALSE)</f>
        <v>0</v>
      </c>
      <c r="I40" s="13">
        <f>+VLOOKUP($B40,Gesamt!$A$5:$I$170,8,FALSE)</f>
        <v>0</v>
      </c>
      <c r="J40" s="13">
        <f>+VLOOKUP($B40,Gesamt!$A$5:$K$170,9,FALSE)</f>
        <v>0</v>
      </c>
      <c r="K40" s="13">
        <f>+VLOOKUP($B40,Gesamt!$A$5:$K$170,10,FALSE)</f>
        <v>0</v>
      </c>
      <c r="L40" s="13">
        <f t="shared" si="2"/>
        <v>83.32</v>
      </c>
      <c r="M40" s="11">
        <f t="shared" si="3"/>
        <v>-83.32</v>
      </c>
    </row>
    <row r="41" spans="1:13" ht="12.75">
      <c r="A41">
        <f t="shared" si="1"/>
        <v>34</v>
      </c>
      <c r="B41" s="1">
        <v>362</v>
      </c>
      <c r="C41" s="2" t="str">
        <f>+VLOOKUP($B41,Gesamt!$A$5:$D$170,2,FALSE)</f>
        <v>Fregin</v>
      </c>
      <c r="D41" s="2" t="str">
        <f>+VLOOKUP($B41,Gesamt!$A$5:$D$170,3,FALSE)</f>
        <v>Lara</v>
      </c>
      <c r="E41" s="1" t="str">
        <f>+VLOOKUP($B41,Gesamt!$A$5:$D$170,4,FALSE)</f>
        <v>Friedrichsfeld</v>
      </c>
      <c r="F41" s="13" t="str">
        <f>+VLOOKUP($B41,Gesamt!$A$5:$F$170,5,FALSE)</f>
        <v>42,19</v>
      </c>
      <c r="G41" s="13" t="str">
        <f>+VLOOKUP($B41,Gesamt!$A$5:$G$170,6,FALSE)</f>
        <v>41,26</v>
      </c>
      <c r="H41" s="13">
        <f>+VLOOKUP($B41,Gesamt!$A$5:$H$170,7,FALSE)</f>
        <v>0</v>
      </c>
      <c r="I41" s="13">
        <f>+VLOOKUP($B41,Gesamt!$A$5:$I$170,8,FALSE)</f>
        <v>0</v>
      </c>
      <c r="J41" s="13">
        <f>+VLOOKUP($B41,Gesamt!$A$5:$K$170,9,FALSE)</f>
        <v>0</v>
      </c>
      <c r="K41" s="13">
        <f>+VLOOKUP($B41,Gesamt!$A$5:$K$170,10,FALSE)</f>
        <v>0</v>
      </c>
      <c r="L41" s="13">
        <f t="shared" si="2"/>
        <v>83.45</v>
      </c>
      <c r="M41" s="11">
        <f t="shared" si="3"/>
        <v>-83.45</v>
      </c>
    </row>
    <row r="42" spans="1:13" ht="12.75">
      <c r="A42">
        <f t="shared" si="1"/>
        <v>35</v>
      </c>
      <c r="B42" s="1">
        <v>350</v>
      </c>
      <c r="C42" s="2" t="str">
        <f>+VLOOKUP($B42,Gesamt!$A$5:$D$170,2,FALSE)</f>
        <v>Cetinkaya</v>
      </c>
      <c r="D42" s="2" t="str">
        <f>+VLOOKUP($B42,Gesamt!$A$5:$D$170,3,FALSE)</f>
        <v>Deniz</v>
      </c>
      <c r="E42" s="1" t="str">
        <f>+VLOOKUP($B42,Gesamt!$A$5:$D$170,4,FALSE)</f>
        <v>Friedrichsfeld</v>
      </c>
      <c r="F42" s="13" t="str">
        <f>+VLOOKUP($B42,Gesamt!$A$5:$F$170,5,FALSE)</f>
        <v>41,27</v>
      </c>
      <c r="G42" s="13" t="str">
        <f>+VLOOKUP($B42,Gesamt!$A$5:$G$170,6,FALSE)</f>
        <v>42,37</v>
      </c>
      <c r="H42" s="13">
        <f>+VLOOKUP($B42,Gesamt!$A$5:$H$170,7,FALSE)</f>
        <v>0</v>
      </c>
      <c r="I42" s="13">
        <f>+VLOOKUP($B42,Gesamt!$A$5:$I$170,8,FALSE)</f>
        <v>0</v>
      </c>
      <c r="J42" s="13">
        <f>+VLOOKUP($B42,Gesamt!$A$5:$K$170,9,FALSE)</f>
        <v>0</v>
      </c>
      <c r="K42" s="13">
        <f>+VLOOKUP($B42,Gesamt!$A$5:$K$170,10,FALSE)</f>
        <v>0</v>
      </c>
      <c r="L42" s="13">
        <f t="shared" si="2"/>
        <v>83.64</v>
      </c>
      <c r="M42" s="11">
        <f t="shared" si="3"/>
        <v>-83.64</v>
      </c>
    </row>
    <row r="43" spans="1:13" ht="12.75">
      <c r="A43">
        <f t="shared" si="1"/>
        <v>36</v>
      </c>
      <c r="B43" s="1">
        <v>360</v>
      </c>
      <c r="C43" s="2" t="str">
        <f>+VLOOKUP($B43,Gesamt!$A$5:$D$170,2,FALSE)</f>
        <v>van der Bij</v>
      </c>
      <c r="D43" s="2" t="str">
        <f>+VLOOKUP($B43,Gesamt!$A$5:$D$170,3,FALSE)</f>
        <v>Yvonne</v>
      </c>
      <c r="E43" s="1" t="str">
        <f>+VLOOKUP($B43,Gesamt!$A$5:$D$170,4,FALSE)</f>
        <v>Xanten</v>
      </c>
      <c r="F43" s="13" t="str">
        <f>+VLOOKUP($B43,Gesamt!$A$5:$F$170,5,FALSE)</f>
        <v>41,59</v>
      </c>
      <c r="G43" s="13" t="str">
        <f>+VLOOKUP($B43,Gesamt!$A$5:$G$170,6,FALSE)</f>
        <v>42,41</v>
      </c>
      <c r="H43" s="13">
        <f>+VLOOKUP($B43,Gesamt!$A$5:$H$170,7,FALSE)</f>
        <v>0</v>
      </c>
      <c r="I43" s="13">
        <f>+VLOOKUP($B43,Gesamt!$A$5:$I$170,8,FALSE)</f>
        <v>0</v>
      </c>
      <c r="J43" s="13">
        <f>+VLOOKUP($B43,Gesamt!$A$5:$K$170,9,FALSE)</f>
        <v>0</v>
      </c>
      <c r="K43" s="13">
        <f>+VLOOKUP($B43,Gesamt!$A$5:$K$170,10,FALSE)</f>
        <v>0</v>
      </c>
      <c r="L43" s="13">
        <f t="shared" si="2"/>
        <v>84</v>
      </c>
      <c r="M43" s="11">
        <f t="shared" si="3"/>
        <v>-84</v>
      </c>
    </row>
    <row r="44" spans="1:13" ht="12.75">
      <c r="A44">
        <f t="shared" si="1"/>
        <v>37</v>
      </c>
      <c r="B44" s="1">
        <v>364</v>
      </c>
      <c r="C44" s="2" t="str">
        <f>+VLOOKUP($B44,Gesamt!$A$5:$D$170,2,FALSE)</f>
        <v>Späker </v>
      </c>
      <c r="D44" s="2" t="str">
        <f>+VLOOKUP($B44,Gesamt!$A$5:$D$170,3,FALSE)</f>
        <v>Steffen</v>
      </c>
      <c r="E44" s="1" t="str">
        <f>+VLOOKUP($B44,Gesamt!$A$5:$D$170,4,FALSE)</f>
        <v>Friedrichsfeld</v>
      </c>
      <c r="F44" s="13" t="str">
        <f>+VLOOKUP($B44,Gesamt!$A$5:$F$170,5,FALSE)</f>
        <v>42,00</v>
      </c>
      <c r="G44" s="13" t="str">
        <f>+VLOOKUP($B44,Gesamt!$A$5:$G$170,6,FALSE)</f>
        <v>42,67</v>
      </c>
      <c r="H44" s="13">
        <f>+VLOOKUP($B44,Gesamt!$A$5:$H$170,7,FALSE)</f>
        <v>0</v>
      </c>
      <c r="I44" s="13">
        <f>+VLOOKUP($B44,Gesamt!$A$5:$I$170,8,FALSE)</f>
        <v>0</v>
      </c>
      <c r="J44" s="13">
        <f>+VLOOKUP($B44,Gesamt!$A$5:$K$170,9,FALSE)</f>
        <v>0</v>
      </c>
      <c r="K44" s="13">
        <f>+VLOOKUP($B44,Gesamt!$A$5:$K$170,10,FALSE)</f>
        <v>0</v>
      </c>
      <c r="L44" s="13">
        <f t="shared" si="2"/>
        <v>84.67</v>
      </c>
      <c r="M44" s="11">
        <f t="shared" si="3"/>
        <v>-84.67</v>
      </c>
    </row>
    <row r="45" spans="1:13" ht="12.75">
      <c r="A45">
        <f t="shared" si="1"/>
        <v>38</v>
      </c>
      <c r="B45" s="1">
        <v>385</v>
      </c>
      <c r="C45" s="2" t="str">
        <f>+VLOOKUP($B45,Gesamt!$A$5:$D$170,2,FALSE)</f>
        <v>Helmert</v>
      </c>
      <c r="D45" s="2" t="str">
        <f>+VLOOKUP($B45,Gesamt!$A$5:$D$170,3,FALSE)</f>
        <v>Tristan</v>
      </c>
      <c r="E45" s="1" t="str">
        <f>+VLOOKUP($B45,Gesamt!$A$5:$D$170,4,FALSE)</f>
        <v>Xanten</v>
      </c>
      <c r="F45" s="13">
        <f>+VLOOKUP($B45,Gesamt!$A$5:$F$170,5,FALSE)</f>
        <v>41.97</v>
      </c>
      <c r="G45" s="13">
        <f>+VLOOKUP($B45,Gesamt!$A$5:$G$170,6,FALSE)</f>
        <v>42.93</v>
      </c>
      <c r="H45" s="13">
        <f>+VLOOKUP($B45,Gesamt!$A$5:$H$170,7,FALSE)</f>
        <v>0</v>
      </c>
      <c r="I45" s="13">
        <f>+VLOOKUP($B45,Gesamt!$A$5:$I$170,8,FALSE)</f>
        <v>0</v>
      </c>
      <c r="J45" s="13">
        <f>+VLOOKUP($B45,Gesamt!$A$5:$K$170,9,FALSE)</f>
        <v>0</v>
      </c>
      <c r="K45" s="13">
        <f>+VLOOKUP($B45,Gesamt!$A$5:$K$170,10,FALSE)</f>
        <v>0</v>
      </c>
      <c r="L45" s="13">
        <f t="shared" si="2"/>
        <v>84.9</v>
      </c>
      <c r="M45" s="11">
        <f t="shared" si="3"/>
        <v>-84.9</v>
      </c>
    </row>
    <row r="46" spans="1:13" ht="12.75">
      <c r="A46">
        <f t="shared" si="1"/>
        <v>39</v>
      </c>
      <c r="B46" s="1">
        <v>344</v>
      </c>
      <c r="C46" s="2" t="str">
        <f>+VLOOKUP($B46,Gesamt!$A$5:$D$170,2,FALSE)</f>
        <v>Blix</v>
      </c>
      <c r="D46" s="2" t="str">
        <f>+VLOOKUP($B46,Gesamt!$A$5:$D$170,3,FALSE)</f>
        <v>Leonie</v>
      </c>
      <c r="E46" s="1" t="str">
        <f>+VLOOKUP($B46,Gesamt!$A$5:$D$170,4,FALSE)</f>
        <v>Kevelaer</v>
      </c>
      <c r="F46" s="13" t="str">
        <f>+VLOOKUP($B46,Gesamt!$A$5:$F$170,5,FALSE)</f>
        <v>42,35</v>
      </c>
      <c r="G46" s="13" t="str">
        <f>+VLOOKUP($B46,Gesamt!$A$5:$G$170,6,FALSE)</f>
        <v>43,54</v>
      </c>
      <c r="H46" s="13">
        <f>+VLOOKUP($B46,Gesamt!$A$5:$H$170,7,FALSE)</f>
        <v>0</v>
      </c>
      <c r="I46" s="13">
        <f>+VLOOKUP($B46,Gesamt!$A$5:$I$170,8,FALSE)</f>
        <v>0</v>
      </c>
      <c r="J46" s="13">
        <f>+VLOOKUP($B46,Gesamt!$A$5:$K$170,9,FALSE)</f>
        <v>0</v>
      </c>
      <c r="K46" s="13">
        <f>+VLOOKUP($B46,Gesamt!$A$5:$K$170,10,FALSE)</f>
        <v>0</v>
      </c>
      <c r="L46" s="13">
        <f t="shared" si="2"/>
        <v>85.89</v>
      </c>
      <c r="M46" s="11">
        <f t="shared" si="3"/>
        <v>-85.89</v>
      </c>
    </row>
    <row r="47" spans="1:13" ht="12.75">
      <c r="A47">
        <f t="shared" si="1"/>
        <v>40</v>
      </c>
      <c r="B47" s="1">
        <v>386</v>
      </c>
      <c r="C47" s="2" t="str">
        <f>+VLOOKUP($B47,Gesamt!$A$5:$D$170,2,FALSE)</f>
        <v>Dorca</v>
      </c>
      <c r="D47" s="2" t="str">
        <f>+VLOOKUP($B47,Gesamt!$A$5:$D$170,3,FALSE)</f>
        <v>David</v>
      </c>
      <c r="E47" s="1" t="str">
        <f>+VLOOKUP($B47,Gesamt!$A$5:$D$170,4,FALSE)</f>
        <v>Xanten</v>
      </c>
      <c r="F47" s="13" t="str">
        <f>+VLOOKUP($B47,Gesamt!$A$5:$F$170,5,FALSE)</f>
        <v>44,00</v>
      </c>
      <c r="G47" s="13" t="str">
        <f>+VLOOKUP($B47,Gesamt!$A$5:$G$170,6,FALSE)</f>
        <v>43,73</v>
      </c>
      <c r="H47" s="13">
        <f>+VLOOKUP($B47,Gesamt!$A$5:$H$170,7,FALSE)</f>
        <v>0</v>
      </c>
      <c r="I47" s="13">
        <f>+VLOOKUP($B47,Gesamt!$A$5:$I$170,8,FALSE)</f>
        <v>0</v>
      </c>
      <c r="J47" s="13">
        <f>+VLOOKUP($B47,Gesamt!$A$5:$K$170,9,FALSE)</f>
        <v>0</v>
      </c>
      <c r="K47" s="13">
        <f>+VLOOKUP($B47,Gesamt!$A$5:$K$170,10,FALSE)</f>
        <v>0</v>
      </c>
      <c r="L47" s="13">
        <f>(F47*$F$4+G47*$G$4+H47*$H$4+I47*$I$4+J47*$J$4+K47*$J$4)</f>
        <v>87.73</v>
      </c>
      <c r="M47" s="11">
        <f t="shared" si="3"/>
        <v>-87.73</v>
      </c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&amp;CXanten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3:O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8" customWidth="1"/>
    <col min="12" max="12" width="11.421875" style="6" customWidth="1"/>
    <col min="13" max="13" width="0" style="0" hidden="1" customWidth="1"/>
    <col min="14" max="14" width="12.8515625" style="0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6</v>
      </c>
      <c r="F4" s="14">
        <f>Gesamt!E2</f>
        <v>1</v>
      </c>
      <c r="G4" s="14">
        <f>Gesamt!F2</f>
        <v>1</v>
      </c>
      <c r="H4" s="14">
        <f>Gesamt!G2</f>
        <v>1</v>
      </c>
      <c r="I4" s="14">
        <f>Gesamt!H2</f>
        <v>1</v>
      </c>
      <c r="J4" s="14">
        <f>Gesamt!I2</f>
        <v>1</v>
      </c>
      <c r="K4" s="14">
        <f>Gesamt!J2</f>
        <v>1</v>
      </c>
    </row>
    <row r="5" spans="5:11" ht="12.75">
      <c r="E5" s="1" t="s">
        <v>14</v>
      </c>
      <c r="F5" s="16">
        <f aca="true" t="shared" si="0" ref="F5:K5">MIN(F8:F22)</f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7</v>
      </c>
      <c r="E7" s="4" t="s">
        <v>2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5" t="s">
        <v>3</v>
      </c>
      <c r="N7" s="12"/>
      <c r="O7" s="12"/>
    </row>
    <row r="8" spans="1:15" ht="12.75">
      <c r="A8">
        <f aca="true" t="shared" si="1" ref="A8:A15">IF(L8&gt;0,RANK(M8,M$1:M$65536),0)</f>
        <v>1</v>
      </c>
      <c r="B8" s="1">
        <v>510</v>
      </c>
      <c r="C8" s="2" t="str">
        <f>+VLOOKUP($B8,Gesamt!$A$5:$D$170,2,FALSE)</f>
        <v>Leismann</v>
      </c>
      <c r="D8" s="2" t="str">
        <f>+VLOOKUP($B8,Gesamt!$A$5:$D$170,3,FALSE)</f>
        <v>Pascal</v>
      </c>
      <c r="E8" s="1" t="str">
        <f>+VLOOKUP($B8,Gesamt!$A$5:$D$170,4,FALSE)</f>
        <v>Mettingen</v>
      </c>
      <c r="F8" s="13" t="str">
        <f>+VLOOKUP($B8,Gesamt!$A$5:$F$170,5,FALSE)</f>
        <v>42,11</v>
      </c>
      <c r="G8" s="13" t="str">
        <f>+VLOOKUP($B8,Gesamt!$A$5:$G$170,6,FALSE)</f>
        <v>41,17</v>
      </c>
      <c r="H8" s="13">
        <f>+VLOOKUP($B8,Gesamt!$A$5:$H$170,7,FALSE)</f>
        <v>0</v>
      </c>
      <c r="I8" s="13">
        <f>+VLOOKUP($B8,Gesamt!$A$5:$I$170,8,FALSE)</f>
        <v>0</v>
      </c>
      <c r="J8" s="13">
        <f>+VLOOKUP($B8,Gesamt!$A$5:$K$170,9,FALSE)</f>
        <v>0</v>
      </c>
      <c r="K8" s="13">
        <f>+VLOOKUP($B8,Gesamt!$A$5:$K$170,10,FALSE)</f>
        <v>0</v>
      </c>
      <c r="L8" s="13">
        <f>SUM(F8*$F$4+G8*$G$4+H8*$H$4+I8*$I$4+J8*$J$4+K8*$K$4)</f>
        <v>83.28</v>
      </c>
      <c r="M8">
        <f aca="true" t="shared" si="2" ref="M8:M15">IF(L8&gt;0,L8*-1,-1000)</f>
        <v>-83.28</v>
      </c>
      <c r="N8" s="11"/>
      <c r="O8" s="11"/>
    </row>
    <row r="9" spans="1:15" ht="12.75">
      <c r="A9">
        <f t="shared" si="1"/>
        <v>2</v>
      </c>
      <c r="B9" s="1">
        <v>511</v>
      </c>
      <c r="C9" s="2" t="str">
        <f>+VLOOKUP($B9,Gesamt!$A$5:$D$170,2,FALSE)</f>
        <v>Schröer</v>
      </c>
      <c r="D9" s="2" t="str">
        <f>+VLOOKUP($B9,Gesamt!$A$5:$D$170,3,FALSE)</f>
        <v>Sabrina</v>
      </c>
      <c r="E9" s="1" t="str">
        <f>+VLOOKUP($B9,Gesamt!$A$5:$D$170,4,FALSE)</f>
        <v>Mettingen</v>
      </c>
      <c r="F9" s="13" t="str">
        <f>+VLOOKUP($B9,Gesamt!$A$5:$F$170,5,FALSE)</f>
        <v>41,23</v>
      </c>
      <c r="G9" s="13" t="str">
        <f>+VLOOKUP($B9,Gesamt!$A$5:$G$170,6,FALSE)</f>
        <v>42,24</v>
      </c>
      <c r="H9" s="13">
        <f>+VLOOKUP($B9,Gesamt!$A$5:$H$170,7,FALSE)</f>
        <v>0</v>
      </c>
      <c r="I9" s="13">
        <f>+VLOOKUP($B9,Gesamt!$A$5:$I$170,8,FALSE)</f>
        <v>0</v>
      </c>
      <c r="J9" s="13">
        <f>+VLOOKUP($B9,Gesamt!$A$5:$K$170,9,FALSE)</f>
        <v>0</v>
      </c>
      <c r="K9" s="13">
        <f>+VLOOKUP($B9,Gesamt!$A$5:$K$170,10,FALSE)</f>
        <v>0</v>
      </c>
      <c r="L9" s="13">
        <f aca="true" t="shared" si="3" ref="L9:L15">SUM(F9*$F$4+G9*$G$4+H9*$H$4+I9*$I$4+J9*$J$4+K9*$K$4)</f>
        <v>83.47</v>
      </c>
      <c r="M9">
        <f t="shared" si="2"/>
        <v>-83.47</v>
      </c>
      <c r="N9" s="11"/>
      <c r="O9" s="11"/>
    </row>
    <row r="10" spans="1:15" ht="12.75">
      <c r="A10">
        <f t="shared" si="1"/>
        <v>3</v>
      </c>
      <c r="B10" s="1">
        <v>506</v>
      </c>
      <c r="C10" s="2" t="str">
        <f>+VLOOKUP($B10,Gesamt!$A$5:$D$170,2,FALSE)</f>
        <v>Krökel</v>
      </c>
      <c r="D10" s="2" t="str">
        <f>+VLOOKUP($B10,Gesamt!$A$5:$D$170,3,FALSE)</f>
        <v>Marius</v>
      </c>
      <c r="E10" s="1" t="str">
        <f>+VLOOKUP($B10,Gesamt!$A$5:$D$170,4,FALSE)</f>
        <v>Simmerath</v>
      </c>
      <c r="F10" s="13" t="str">
        <f>+VLOOKUP($B10,Gesamt!$A$5:$F$170,5,FALSE)</f>
        <v>42,13</v>
      </c>
      <c r="G10" s="13" t="str">
        <f>+VLOOKUP($B10,Gesamt!$A$5:$G$170,6,FALSE)</f>
        <v>41,39</v>
      </c>
      <c r="H10" s="13">
        <f>+VLOOKUP($B10,Gesamt!$A$5:$H$170,7,FALSE)</f>
        <v>0</v>
      </c>
      <c r="I10" s="13">
        <f>+VLOOKUP($B10,Gesamt!$A$5:$I$170,8,FALSE)</f>
        <v>0</v>
      </c>
      <c r="J10" s="13">
        <f>+VLOOKUP($B10,Gesamt!$A$5:$K$170,9,FALSE)</f>
        <v>0</v>
      </c>
      <c r="K10" s="13">
        <f>+VLOOKUP($B10,Gesamt!$A$5:$K$170,10,FALSE)</f>
        <v>0</v>
      </c>
      <c r="L10" s="13">
        <f t="shared" si="3"/>
        <v>83.52</v>
      </c>
      <c r="M10">
        <f t="shared" si="2"/>
        <v>-83.52</v>
      </c>
      <c r="N10" s="11"/>
      <c r="O10" s="11"/>
    </row>
    <row r="11" spans="1:15" ht="12.75">
      <c r="A11">
        <f t="shared" si="1"/>
        <v>4</v>
      </c>
      <c r="B11" s="1">
        <v>512</v>
      </c>
      <c r="C11" s="2" t="str">
        <f>+VLOOKUP($B11,Gesamt!$A$5:$D$170,2,FALSE)</f>
        <v>Gorgus</v>
      </c>
      <c r="D11" s="2" t="str">
        <f>+VLOOKUP($B11,Gesamt!$A$5:$D$170,3,FALSE)</f>
        <v>Erika</v>
      </c>
      <c r="E11" s="1" t="str">
        <f>+VLOOKUP($B11,Gesamt!$A$5:$D$170,4,FALSE)</f>
        <v>Kerpen</v>
      </c>
      <c r="F11" s="13" t="str">
        <f>+VLOOKUP($B11,Gesamt!$A$5:$F$170,5,FALSE)</f>
        <v>42,08</v>
      </c>
      <c r="G11" s="13" t="str">
        <f>+VLOOKUP($B11,Gesamt!$A$5:$G$170,6,FALSE)</f>
        <v>41,48</v>
      </c>
      <c r="H11" s="13">
        <f>+VLOOKUP($B11,Gesamt!$A$5:$H$170,7,FALSE)</f>
        <v>0</v>
      </c>
      <c r="I11" s="13">
        <f>+VLOOKUP($B11,Gesamt!$A$5:$I$170,8,FALSE)</f>
        <v>0</v>
      </c>
      <c r="J11" s="13">
        <f>+VLOOKUP($B11,Gesamt!$A$5:$K$170,9,FALSE)</f>
        <v>0</v>
      </c>
      <c r="K11" s="13">
        <f>+VLOOKUP($B11,Gesamt!$A$5:$K$170,10,FALSE)</f>
        <v>0</v>
      </c>
      <c r="L11" s="13">
        <f t="shared" si="3"/>
        <v>83.56</v>
      </c>
      <c r="M11">
        <f t="shared" si="2"/>
        <v>-83.56</v>
      </c>
      <c r="N11" s="11"/>
      <c r="O11" s="11"/>
    </row>
    <row r="12" spans="1:15" ht="12.75">
      <c r="A12">
        <f t="shared" si="1"/>
        <v>5</v>
      </c>
      <c r="B12" s="1">
        <v>501</v>
      </c>
      <c r="C12" s="2" t="str">
        <f>+VLOOKUP($B12,Gesamt!$A$5:$D$170,2,FALSE)</f>
        <v>Roeben</v>
      </c>
      <c r="D12" s="2" t="str">
        <f>+VLOOKUP($B12,Gesamt!$A$5:$D$170,3,FALSE)</f>
        <v>Marc</v>
      </c>
      <c r="E12" s="1" t="str">
        <f>+VLOOKUP($B12,Gesamt!$A$5:$D$170,4,FALSE)</f>
        <v>Simmerath</v>
      </c>
      <c r="F12" s="13" t="str">
        <f>+VLOOKUP($B12,Gesamt!$A$5:$F$170,5,FALSE)</f>
        <v>42,14</v>
      </c>
      <c r="G12" s="13" t="str">
        <f>+VLOOKUP($B12,Gesamt!$A$5:$G$170,6,FALSE)</f>
        <v>41,54</v>
      </c>
      <c r="H12" s="13">
        <f>+VLOOKUP($B12,Gesamt!$A$5:$H$170,7,FALSE)</f>
        <v>0</v>
      </c>
      <c r="I12" s="13">
        <f>+VLOOKUP($B12,Gesamt!$A$5:$I$170,8,FALSE)</f>
        <v>0</v>
      </c>
      <c r="J12" s="13">
        <f>+VLOOKUP($B12,Gesamt!$A$5:$K$170,9,FALSE)</f>
        <v>0</v>
      </c>
      <c r="K12" s="13">
        <f>+VLOOKUP($B12,Gesamt!$A$5:$K$170,10,FALSE)</f>
        <v>0</v>
      </c>
      <c r="L12" s="13">
        <f t="shared" si="3"/>
        <v>83.68</v>
      </c>
      <c r="M12">
        <f t="shared" si="2"/>
        <v>-83.68</v>
      </c>
      <c r="N12" s="11"/>
      <c r="O12" s="11"/>
    </row>
    <row r="13" spans="1:15" ht="12.75">
      <c r="A13">
        <f t="shared" si="1"/>
        <v>6</v>
      </c>
      <c r="B13" s="1">
        <v>502</v>
      </c>
      <c r="C13" s="2" t="str">
        <f>+VLOOKUP($B13,Gesamt!$A$5:$D$170,2,FALSE)</f>
        <v>Harrer</v>
      </c>
      <c r="D13" s="2" t="str">
        <f>+VLOOKUP($B13,Gesamt!$A$5:$D$170,3,FALSE)</f>
        <v>Carina</v>
      </c>
      <c r="E13" s="1" t="str">
        <f>+VLOOKUP($B13,Gesamt!$A$5:$D$170,4,FALSE)</f>
        <v>Xanten</v>
      </c>
      <c r="F13" s="13" t="str">
        <f>+VLOOKUP($B13,Gesamt!$A$5:$F$170,5,FALSE)</f>
        <v>41,50</v>
      </c>
      <c r="G13" s="13" t="str">
        <f>+VLOOKUP($B13,Gesamt!$A$5:$G$170,6,FALSE)</f>
        <v>42,73</v>
      </c>
      <c r="H13" s="13">
        <f>+VLOOKUP($B13,Gesamt!$A$5:$H$170,7,FALSE)</f>
        <v>0</v>
      </c>
      <c r="I13" s="13">
        <f>+VLOOKUP($B13,Gesamt!$A$5:$I$170,8,FALSE)</f>
        <v>0</v>
      </c>
      <c r="J13" s="13">
        <f>+VLOOKUP($B13,Gesamt!$A$5:$K$170,9,FALSE)</f>
        <v>0</v>
      </c>
      <c r="K13" s="13">
        <f>+VLOOKUP($B13,Gesamt!$A$5:$K$170,10,FALSE)</f>
        <v>0</v>
      </c>
      <c r="L13" s="13">
        <f t="shared" si="3"/>
        <v>84.23</v>
      </c>
      <c r="M13">
        <f t="shared" si="2"/>
        <v>-84.23</v>
      </c>
      <c r="N13" s="11"/>
      <c r="O13" s="11"/>
    </row>
    <row r="14" spans="1:15" ht="12.75">
      <c r="A14">
        <f t="shared" si="1"/>
        <v>7</v>
      </c>
      <c r="B14" s="1">
        <v>513</v>
      </c>
      <c r="C14" s="2" t="str">
        <f>+VLOOKUP($B14,Gesamt!$A$5:$D$170,2,FALSE)</f>
        <v>Winnen</v>
      </c>
      <c r="D14" s="2" t="str">
        <f>+VLOOKUP($B14,Gesamt!$A$5:$D$170,3,FALSE)</f>
        <v>Benedikt</v>
      </c>
      <c r="E14" s="1" t="str">
        <f>+VLOOKUP($B14,Gesamt!$A$5:$D$170,4,FALSE)</f>
        <v>Viersen</v>
      </c>
      <c r="F14" s="13" t="str">
        <f>+VLOOKUP($B14,Gesamt!$A$5:$F$170,5,FALSE)</f>
        <v>41,49</v>
      </c>
      <c r="G14" s="13" t="str">
        <f>+VLOOKUP($B14,Gesamt!$A$5:$G$170,6,FALSE)</f>
        <v>42,92</v>
      </c>
      <c r="H14" s="13">
        <f>+VLOOKUP($B14,Gesamt!$A$5:$H$170,7,FALSE)</f>
        <v>0</v>
      </c>
      <c r="I14" s="13">
        <f>+VLOOKUP($B14,Gesamt!$A$5:$I$170,8,FALSE)</f>
        <v>0</v>
      </c>
      <c r="J14" s="13">
        <f>+VLOOKUP($B14,Gesamt!$A$5:$K$170,9,FALSE)</f>
        <v>0</v>
      </c>
      <c r="K14" s="13">
        <f>+VLOOKUP($B14,Gesamt!$A$5:$K$170,10,FALSE)</f>
        <v>0</v>
      </c>
      <c r="L14" s="13">
        <f t="shared" si="3"/>
        <v>84.41</v>
      </c>
      <c r="M14">
        <f t="shared" si="2"/>
        <v>-84.41</v>
      </c>
      <c r="N14" s="11"/>
      <c r="O14" s="11"/>
    </row>
    <row r="15" spans="1:15" ht="12.75">
      <c r="A15">
        <f t="shared" si="1"/>
        <v>8</v>
      </c>
      <c r="B15" s="1">
        <v>509</v>
      </c>
      <c r="C15" s="2" t="str">
        <f>+VLOOKUP($B15,Gesamt!$A$5:$D$170,2,FALSE)</f>
        <v>Fregin</v>
      </c>
      <c r="D15" s="2" t="str">
        <f>+VLOOKUP($B15,Gesamt!$A$5:$D$170,3,FALSE)</f>
        <v>Helge</v>
      </c>
      <c r="E15" s="1" t="str">
        <f>+VLOOKUP($B15,Gesamt!$A$5:$D$170,4,FALSE)</f>
        <v>Friedrichsfeld</v>
      </c>
      <c r="F15" s="13" t="str">
        <f>+VLOOKUP($B15,Gesamt!$A$5:$F$170,5,FALSE)</f>
        <v>41,58</v>
      </c>
      <c r="G15" s="13" t="str">
        <f>+VLOOKUP($B15,Gesamt!$A$5:$G$170,6,FALSE)</f>
        <v>42,84</v>
      </c>
      <c r="H15" s="13">
        <f>+VLOOKUP($B15,Gesamt!$A$5:$H$170,7,FALSE)</f>
        <v>0</v>
      </c>
      <c r="I15" s="13">
        <f>+VLOOKUP($B15,Gesamt!$A$5:$I$170,8,FALSE)</f>
        <v>0</v>
      </c>
      <c r="J15" s="13">
        <f>+VLOOKUP($B15,Gesamt!$A$5:$K$170,9,FALSE)</f>
        <v>0</v>
      </c>
      <c r="K15" s="13">
        <f>+VLOOKUP($B15,Gesamt!$A$5:$K$170,10,FALSE)</f>
        <v>0</v>
      </c>
      <c r="L15" s="13">
        <f t="shared" si="3"/>
        <v>84.42</v>
      </c>
      <c r="M15">
        <f t="shared" si="2"/>
        <v>-84.42</v>
      </c>
      <c r="N15" s="11"/>
      <c r="O15" s="11"/>
    </row>
    <row r="16" spans="3:15" ht="12.75">
      <c r="C16" s="2"/>
      <c r="D16" s="2"/>
      <c r="F16" s="13"/>
      <c r="G16" s="13"/>
      <c r="H16" s="13"/>
      <c r="I16" s="13"/>
      <c r="J16" s="13"/>
      <c r="K16" s="13"/>
      <c r="L16" s="13"/>
      <c r="N16" s="11"/>
      <c r="O16" s="11"/>
    </row>
    <row r="17" spans="3:15" ht="12.75">
      <c r="C17" s="2"/>
      <c r="D17" s="2"/>
      <c r="F17" s="13"/>
      <c r="G17" s="13"/>
      <c r="H17" s="13"/>
      <c r="I17" s="13"/>
      <c r="J17" s="13"/>
      <c r="K17" s="13"/>
      <c r="L17" s="13"/>
      <c r="N17" s="11"/>
      <c r="O17" s="11"/>
    </row>
    <row r="18" spans="3:15" ht="12.75">
      <c r="C18" s="2"/>
      <c r="D18" s="2"/>
      <c r="F18" s="13"/>
      <c r="G18" s="13"/>
      <c r="H18" s="13"/>
      <c r="I18" s="13"/>
      <c r="J18" s="13"/>
      <c r="K18" s="13"/>
      <c r="L18" s="13"/>
      <c r="N18" s="11"/>
      <c r="O18" s="11"/>
    </row>
    <row r="19" spans="3:15" ht="12.75">
      <c r="C19" s="2"/>
      <c r="D19" s="2"/>
      <c r="F19" s="13"/>
      <c r="G19" s="13"/>
      <c r="H19" s="13"/>
      <c r="I19" s="13"/>
      <c r="J19" s="13"/>
      <c r="K19" s="13"/>
      <c r="L19" s="13"/>
      <c r="N19" s="11"/>
      <c r="O19" s="11"/>
    </row>
    <row r="20" spans="3:15" ht="12.75">
      <c r="C20" s="2"/>
      <c r="D20" s="2"/>
      <c r="F20" s="13"/>
      <c r="G20" s="13"/>
      <c r="H20" s="13"/>
      <c r="I20" s="13"/>
      <c r="J20" s="13"/>
      <c r="K20" s="13"/>
      <c r="L20" s="13"/>
      <c r="N20" s="11"/>
      <c r="O20" s="11"/>
    </row>
    <row r="21" spans="3:15" ht="12.75">
      <c r="C21" s="2"/>
      <c r="D21" s="2"/>
      <c r="F21" s="13"/>
      <c r="G21" s="13"/>
      <c r="H21" s="13"/>
      <c r="I21" s="13"/>
      <c r="J21" s="13"/>
      <c r="K21" s="13"/>
      <c r="L21" s="13"/>
      <c r="N21" s="11"/>
      <c r="O21" s="11"/>
    </row>
    <row r="22" spans="3:15" ht="12.75">
      <c r="C22" s="2"/>
      <c r="D22" s="2"/>
      <c r="F22" s="13"/>
      <c r="G22" s="13"/>
      <c r="H22" s="13"/>
      <c r="I22" s="13"/>
      <c r="J22" s="13"/>
      <c r="K22" s="13"/>
      <c r="L22" s="13"/>
      <c r="N22" s="11"/>
      <c r="O22" s="11"/>
    </row>
    <row r="23" spans="3:15" ht="12.75">
      <c r="C23" s="2"/>
      <c r="D23" s="2"/>
      <c r="F23" s="13"/>
      <c r="G23" s="13"/>
      <c r="H23" s="13"/>
      <c r="I23" s="13"/>
      <c r="J23" s="13"/>
      <c r="K23" s="13"/>
      <c r="L23" s="13"/>
      <c r="N23" s="11"/>
      <c r="O23" s="11"/>
    </row>
    <row r="24" spans="3:15" ht="12.75">
      <c r="C24" s="2"/>
      <c r="D24" s="2"/>
      <c r="F24" s="13"/>
      <c r="G24" s="13"/>
      <c r="H24" s="13"/>
      <c r="I24" s="13"/>
      <c r="J24" s="13"/>
      <c r="K24" s="13"/>
      <c r="L24" s="13"/>
      <c r="N24" s="11"/>
      <c r="O24" s="11"/>
    </row>
    <row r="25" spans="3:15" ht="12.75">
      <c r="C25" s="2"/>
      <c r="D25" s="2"/>
      <c r="F25" s="13"/>
      <c r="G25" s="13"/>
      <c r="H25" s="13"/>
      <c r="I25" s="13"/>
      <c r="J25" s="13"/>
      <c r="K25" s="13"/>
      <c r="L25" s="13"/>
      <c r="N25" s="11"/>
      <c r="O25" s="11"/>
    </row>
    <row r="26" spans="3:15" ht="12.75">
      <c r="C26" s="2"/>
      <c r="D26" s="2"/>
      <c r="F26" s="13"/>
      <c r="G26" s="13"/>
      <c r="H26" s="13"/>
      <c r="I26" s="13"/>
      <c r="J26" s="13"/>
      <c r="K26" s="13"/>
      <c r="L26" s="13"/>
      <c r="N26" s="11"/>
      <c r="O26" s="11"/>
    </row>
    <row r="27" spans="3:15" ht="12.75">
      <c r="C27" s="2"/>
      <c r="D27" s="2"/>
      <c r="F27" s="13"/>
      <c r="G27" s="13"/>
      <c r="H27" s="13"/>
      <c r="I27" s="13"/>
      <c r="J27" s="13"/>
      <c r="K27" s="13"/>
      <c r="L27" s="13"/>
      <c r="N27" s="11"/>
      <c r="O27" s="11"/>
    </row>
    <row r="28" spans="3:15" ht="12.75">
      <c r="C28" s="2"/>
      <c r="D28" s="2"/>
      <c r="F28" s="13"/>
      <c r="G28" s="13"/>
      <c r="H28" s="13"/>
      <c r="I28" s="13"/>
      <c r="J28" s="13"/>
      <c r="K28" s="13"/>
      <c r="L28" s="13"/>
      <c r="N28" s="11"/>
      <c r="O28" s="11"/>
    </row>
    <row r="29" spans="3:15" ht="12.75">
      <c r="C29" s="2"/>
      <c r="D29" s="2"/>
      <c r="F29" s="13"/>
      <c r="G29" s="13"/>
      <c r="H29" s="13"/>
      <c r="I29" s="13"/>
      <c r="J29" s="13"/>
      <c r="K29" s="13"/>
      <c r="L29" s="13"/>
      <c r="N29" s="11"/>
      <c r="O29" s="11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&amp;CXanten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3:O8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8" customWidth="1"/>
    <col min="12" max="12" width="11.421875" style="6" customWidth="1"/>
    <col min="13" max="13" width="0" style="0" hidden="1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6</v>
      </c>
      <c r="F4" s="14">
        <f>Gesamt!E2</f>
        <v>1</v>
      </c>
      <c r="G4" s="14">
        <f>Gesamt!F2</f>
        <v>1</v>
      </c>
      <c r="H4" s="14">
        <f>Gesamt!G2</f>
        <v>1</v>
      </c>
      <c r="I4" s="14">
        <f>Gesamt!H2</f>
        <v>1</v>
      </c>
      <c r="J4" s="14">
        <f>Gesamt!I2</f>
        <v>1</v>
      </c>
      <c r="K4" s="14">
        <f>Gesamt!J2</f>
        <v>1</v>
      </c>
    </row>
    <row r="5" spans="1:11" ht="12.75">
      <c r="A5"/>
      <c r="E5" s="1" t="s">
        <v>14</v>
      </c>
      <c r="F5" s="16">
        <f aca="true" t="shared" si="0" ref="F5:K5">MIN(F8:F70)</f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</row>
    <row r="6" ht="12.75"/>
    <row r="7" spans="1:15" ht="12.75">
      <c r="A7" s="4" t="s">
        <v>5</v>
      </c>
      <c r="B7" s="4" t="s">
        <v>0</v>
      </c>
      <c r="C7" s="3" t="s">
        <v>1</v>
      </c>
      <c r="D7" s="3" t="s">
        <v>7</v>
      </c>
      <c r="E7" s="4" t="s">
        <v>2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5" t="s">
        <v>3</v>
      </c>
      <c r="N7" s="12"/>
      <c r="O7" s="12"/>
    </row>
    <row r="8" spans="1:15" ht="12.75">
      <c r="A8" s="1">
        <f aca="true" t="shared" si="1" ref="A8:A29">IF(L8&gt;0,RANK(M8,M$1:M$65536),0)</f>
        <v>20</v>
      </c>
      <c r="B8" s="9">
        <v>101</v>
      </c>
      <c r="C8" s="2" t="str">
        <f>+VLOOKUP($B8,Gesamt!$A$5:$D$170,2,FALSE)</f>
        <v>Leismann</v>
      </c>
      <c r="D8" s="2" t="str">
        <f>+VLOOKUP($B8,Gesamt!$A$5:$D$170,3,FALSE)</f>
        <v>Dominik</v>
      </c>
      <c r="E8" s="1" t="str">
        <f>+VLOOKUP($B8,Gesamt!$A$5:$D$170,4,FALSE)</f>
        <v>Mettingen</v>
      </c>
      <c r="F8" s="13" t="str">
        <f>+VLOOKUP($B8,Gesamt!$A$5:$F$170,5,FALSE)</f>
        <v>43,49</v>
      </c>
      <c r="G8" s="13" t="str">
        <f>+VLOOKUP($B8,Gesamt!$A$5:$G$170,6,FALSE)</f>
        <v>44,55</v>
      </c>
      <c r="H8" s="13">
        <f>+VLOOKUP($B8,Gesamt!$A$5:$H$170,7,FALSE)</f>
        <v>0</v>
      </c>
      <c r="I8" s="13">
        <f>+VLOOKUP($B8,Gesamt!$A$5:$I$170,8,FALSE)</f>
        <v>0</v>
      </c>
      <c r="J8" s="13">
        <f>+VLOOKUP($B8,Gesamt!$A$5:$K$170,9,FALSE)</f>
        <v>0</v>
      </c>
      <c r="K8" s="13">
        <f>+VLOOKUP($B8,Gesamt!$A$5:$K$170,10,FALSE)</f>
        <v>0</v>
      </c>
      <c r="L8" s="13">
        <f aca="true" t="shared" si="2" ref="L8:L29">SUM(F8*$F$4+G8*$G$4+H8*$H$4+I8*$I$4+J8*$J$4+K8*$K$4)</f>
        <v>88.04</v>
      </c>
      <c r="M8">
        <f aca="true" t="shared" si="3" ref="M8:M29">IF(L8&gt;0,L8*-1,-1000)</f>
        <v>-88.04</v>
      </c>
      <c r="N8" s="11"/>
      <c r="O8" s="11"/>
    </row>
    <row r="9" spans="1:15" ht="12.75">
      <c r="A9" s="1">
        <f t="shared" si="1"/>
        <v>7</v>
      </c>
      <c r="B9" s="9">
        <v>103</v>
      </c>
      <c r="C9" s="2" t="str">
        <f>+VLOOKUP($B9,Gesamt!$A$5:$D$170,2,FALSE)</f>
        <v>Förster</v>
      </c>
      <c r="D9" s="2" t="str">
        <f>+VLOOKUP($B9,Gesamt!$A$5:$D$170,3,FALSE)</f>
        <v>Jan</v>
      </c>
      <c r="E9" s="1" t="str">
        <f>+VLOOKUP($B9,Gesamt!$A$5:$D$170,4,FALSE)</f>
        <v>Simmerath</v>
      </c>
      <c r="F9" s="13" t="str">
        <f>+VLOOKUP($B9,Gesamt!$A$5:$F$170,5,FALSE)</f>
        <v>43,54</v>
      </c>
      <c r="G9" s="13" t="str">
        <f>+VLOOKUP($B9,Gesamt!$A$5:$G$170,6,FALSE)</f>
        <v>42,78</v>
      </c>
      <c r="H9" s="13">
        <f>+VLOOKUP($B9,Gesamt!$A$5:$H$170,7,FALSE)</f>
        <v>0</v>
      </c>
      <c r="I9" s="13">
        <f>+VLOOKUP($B9,Gesamt!$A$5:$I$170,8,FALSE)</f>
        <v>0</v>
      </c>
      <c r="J9" s="13">
        <f>+VLOOKUP($B9,Gesamt!$A$5:$K$170,9,FALSE)</f>
        <v>0</v>
      </c>
      <c r="K9" s="13">
        <f>+VLOOKUP($B9,Gesamt!$A$5:$K$170,10,FALSE)</f>
        <v>0</v>
      </c>
      <c r="L9" s="13">
        <f t="shared" si="2"/>
        <v>86.32</v>
      </c>
      <c r="M9">
        <f t="shared" si="3"/>
        <v>-86.32</v>
      </c>
      <c r="N9" s="11"/>
      <c r="O9" s="11"/>
    </row>
    <row r="10" spans="1:15" ht="12.75">
      <c r="A10" s="1">
        <f t="shared" si="1"/>
        <v>5</v>
      </c>
      <c r="B10" s="9">
        <v>108</v>
      </c>
      <c r="C10" s="2" t="str">
        <f>+VLOOKUP($B10,Gesamt!$A$5:$D$170,2,FALSE)</f>
        <v>Reddieß</v>
      </c>
      <c r="D10" s="2" t="str">
        <f>+VLOOKUP($B10,Gesamt!$A$5:$D$170,3,FALSE)</f>
        <v>Sidney</v>
      </c>
      <c r="E10" s="1" t="str">
        <f>+VLOOKUP($B10,Gesamt!$A$5:$D$170,4,FALSE)</f>
        <v>Rheine</v>
      </c>
      <c r="F10" s="13" t="str">
        <f>+VLOOKUP($B10,Gesamt!$A$5:$F$170,5,FALSE)</f>
        <v>42,78</v>
      </c>
      <c r="G10" s="13" t="str">
        <f>+VLOOKUP($B10,Gesamt!$A$5:$G$170,6,FALSE)</f>
        <v>43,42</v>
      </c>
      <c r="H10" s="13">
        <f>+VLOOKUP($B10,Gesamt!$A$5:$H$170,7,FALSE)</f>
        <v>0</v>
      </c>
      <c r="I10" s="13">
        <f>+VLOOKUP($B10,Gesamt!$A$5:$I$170,8,FALSE)</f>
        <v>0</v>
      </c>
      <c r="J10" s="13">
        <f>+VLOOKUP($B10,Gesamt!$A$5:$K$170,9,FALSE)</f>
        <v>0</v>
      </c>
      <c r="K10" s="13">
        <f>+VLOOKUP($B10,Gesamt!$A$5:$K$170,10,FALSE)</f>
        <v>0</v>
      </c>
      <c r="L10" s="13">
        <f t="shared" si="2"/>
        <v>86.2</v>
      </c>
      <c r="M10">
        <f t="shared" si="3"/>
        <v>-86.2</v>
      </c>
      <c r="N10" s="11"/>
      <c r="O10" s="11"/>
    </row>
    <row r="11" spans="1:15" ht="12.75">
      <c r="A11" s="1">
        <f t="shared" si="1"/>
        <v>2</v>
      </c>
      <c r="B11" s="9">
        <v>109</v>
      </c>
      <c r="C11" s="2" t="str">
        <f>+VLOOKUP($B11,Gesamt!$A$5:$D$170,2,FALSE)</f>
        <v>Förster</v>
      </c>
      <c r="D11" s="2" t="str">
        <f>+VLOOKUP($B11,Gesamt!$A$5:$D$170,3,FALSE)</f>
        <v>Sarah</v>
      </c>
      <c r="E11" s="1" t="str">
        <f>+VLOOKUP($B11,Gesamt!$A$5:$D$170,4,FALSE)</f>
        <v>Kerpen</v>
      </c>
      <c r="F11" s="13" t="str">
        <f>+VLOOKUP($B11,Gesamt!$A$5:$F$170,5,FALSE)</f>
        <v>43,67</v>
      </c>
      <c r="G11" s="13" t="str">
        <f>+VLOOKUP($B11,Gesamt!$A$5:$G$170,6,FALSE)</f>
        <v>42,49</v>
      </c>
      <c r="H11" s="13">
        <f>+VLOOKUP($B11,Gesamt!$A$5:$H$170,7,FALSE)</f>
        <v>0</v>
      </c>
      <c r="I11" s="13">
        <f>+VLOOKUP($B11,Gesamt!$A$5:$I$170,8,FALSE)</f>
        <v>0</v>
      </c>
      <c r="J11" s="13">
        <f>+VLOOKUP($B11,Gesamt!$A$5:$K$170,9,FALSE)</f>
        <v>0</v>
      </c>
      <c r="K11" s="13">
        <f>+VLOOKUP($B11,Gesamt!$A$5:$K$170,10,FALSE)</f>
        <v>0</v>
      </c>
      <c r="L11" s="13">
        <f t="shared" si="2"/>
        <v>86.16</v>
      </c>
      <c r="M11">
        <f t="shared" si="3"/>
        <v>-86.16</v>
      </c>
      <c r="N11" s="11"/>
      <c r="O11" s="11"/>
    </row>
    <row r="12" spans="1:15" ht="12.75">
      <c r="A12" s="1">
        <f t="shared" si="1"/>
        <v>18</v>
      </c>
      <c r="B12" s="9">
        <v>112</v>
      </c>
      <c r="C12" s="2" t="str">
        <f>+VLOOKUP($B12,Gesamt!$A$5:$D$170,2,FALSE)</f>
        <v>Förster</v>
      </c>
      <c r="D12" s="2" t="str">
        <f>+VLOOKUP($B12,Gesamt!$A$5:$D$170,3,FALSE)</f>
        <v>Yannick</v>
      </c>
      <c r="E12" s="1" t="str">
        <f>+VLOOKUP($B12,Gesamt!$A$5:$D$170,4,FALSE)</f>
        <v>Friedrichsfeld</v>
      </c>
      <c r="F12" s="13" t="str">
        <f>+VLOOKUP($B12,Gesamt!$A$5:$F$170,5,FALSE)</f>
        <v>43,50</v>
      </c>
      <c r="G12" s="13" t="str">
        <f>+VLOOKUP($B12,Gesamt!$A$5:$G$170,6,FALSE)</f>
        <v>44,09</v>
      </c>
      <c r="H12" s="13">
        <f>+VLOOKUP($B12,Gesamt!$A$5:$H$170,7,FALSE)</f>
        <v>0</v>
      </c>
      <c r="I12" s="13">
        <f>+VLOOKUP($B12,Gesamt!$A$5:$I$170,8,FALSE)</f>
        <v>0</v>
      </c>
      <c r="J12" s="13">
        <f>+VLOOKUP($B12,Gesamt!$A$5:$K$170,9,FALSE)</f>
        <v>0</v>
      </c>
      <c r="K12" s="13">
        <f>+VLOOKUP($B12,Gesamt!$A$5:$K$170,10,FALSE)</f>
        <v>0</v>
      </c>
      <c r="L12" s="13">
        <f t="shared" si="2"/>
        <v>87.59</v>
      </c>
      <c r="M12">
        <f t="shared" si="3"/>
        <v>-87.59</v>
      </c>
      <c r="N12" s="11"/>
      <c r="O12" s="11"/>
    </row>
    <row r="13" spans="1:15" ht="12.75">
      <c r="A13" s="1">
        <f t="shared" si="1"/>
        <v>14</v>
      </c>
      <c r="B13" s="9">
        <v>114</v>
      </c>
      <c r="C13" s="2" t="str">
        <f>+VLOOKUP($B13,Gesamt!$A$5:$D$170,2,FALSE)</f>
        <v>Ricker</v>
      </c>
      <c r="D13" s="2" t="str">
        <f>+VLOOKUP($B13,Gesamt!$A$5:$D$170,3,FALSE)</f>
        <v>Oliver</v>
      </c>
      <c r="E13" s="1" t="str">
        <f>+VLOOKUP($B13,Gesamt!$A$5:$D$170,4,FALSE)</f>
        <v>Havixbeck</v>
      </c>
      <c r="F13" s="13" t="str">
        <f>+VLOOKUP($B13,Gesamt!$A$5:$F$170,5,FALSE)</f>
        <v>44,16</v>
      </c>
      <c r="G13" s="13" t="str">
        <f>+VLOOKUP($B13,Gesamt!$A$5:$G$170,6,FALSE)</f>
        <v>42,77</v>
      </c>
      <c r="H13" s="13">
        <f>+VLOOKUP($B13,Gesamt!$A$5:$H$170,7,FALSE)</f>
        <v>0</v>
      </c>
      <c r="I13" s="13">
        <f>+VLOOKUP($B13,Gesamt!$A$5:$I$170,8,FALSE)</f>
        <v>0</v>
      </c>
      <c r="J13" s="13">
        <f>+VLOOKUP($B13,Gesamt!$A$5:$K$170,9,FALSE)</f>
        <v>0</v>
      </c>
      <c r="K13" s="13">
        <f>+VLOOKUP($B13,Gesamt!$A$5:$K$170,10,FALSE)</f>
        <v>0</v>
      </c>
      <c r="L13" s="13">
        <f t="shared" si="2"/>
        <v>86.93</v>
      </c>
      <c r="M13">
        <f t="shared" si="3"/>
        <v>-86.93</v>
      </c>
      <c r="N13" s="11"/>
      <c r="O13" s="11"/>
    </row>
    <row r="14" spans="1:15" ht="12.75">
      <c r="A14" s="1">
        <f t="shared" si="1"/>
        <v>12</v>
      </c>
      <c r="B14" s="9">
        <v>115</v>
      </c>
      <c r="C14" s="2" t="str">
        <f>+VLOOKUP($B14,Gesamt!$A$5:$D$170,2,FALSE)</f>
        <v>Westermann</v>
      </c>
      <c r="D14" s="2" t="str">
        <f>+VLOOKUP($B14,Gesamt!$A$5:$D$170,3,FALSE)</f>
        <v>Desiree</v>
      </c>
      <c r="E14" s="1" t="str">
        <f>+VLOOKUP($B14,Gesamt!$A$5:$D$170,4,FALSE)</f>
        <v>Overath</v>
      </c>
      <c r="F14" s="13" t="str">
        <f>+VLOOKUP($B14,Gesamt!$A$5:$F$170,5,FALSE)</f>
        <v>43,07</v>
      </c>
      <c r="G14" s="13" t="str">
        <f>+VLOOKUP($B14,Gesamt!$A$5:$G$170,6,FALSE)</f>
        <v>43,42</v>
      </c>
      <c r="H14" s="13">
        <f>+VLOOKUP($B14,Gesamt!$A$5:$H$170,7,FALSE)</f>
        <v>0</v>
      </c>
      <c r="I14" s="13">
        <f>+VLOOKUP($B14,Gesamt!$A$5:$I$170,8,FALSE)</f>
        <v>0</v>
      </c>
      <c r="J14" s="13">
        <f>+VLOOKUP($B14,Gesamt!$A$5:$K$170,9,FALSE)</f>
        <v>0</v>
      </c>
      <c r="K14" s="13">
        <f>+VLOOKUP($B14,Gesamt!$A$5:$K$170,10,FALSE)</f>
        <v>0</v>
      </c>
      <c r="L14" s="13">
        <f t="shared" si="2"/>
        <v>86.49</v>
      </c>
      <c r="M14">
        <f t="shared" si="3"/>
        <v>-86.49</v>
      </c>
      <c r="N14" s="11"/>
      <c r="O14" s="11"/>
    </row>
    <row r="15" spans="1:15" ht="12.75">
      <c r="A15" s="1">
        <f t="shared" si="1"/>
        <v>13</v>
      </c>
      <c r="B15" s="9">
        <v>119</v>
      </c>
      <c r="C15" s="2" t="str">
        <f>+VLOOKUP($B15,Gesamt!$A$5:$D$170,2,FALSE)</f>
        <v>Bredow</v>
      </c>
      <c r="D15" s="2" t="str">
        <f>+VLOOKUP($B15,Gesamt!$A$5:$D$170,3,FALSE)</f>
        <v>Dennis</v>
      </c>
      <c r="E15" s="1" t="str">
        <f>+VLOOKUP($B15,Gesamt!$A$5:$D$170,4,FALSE)</f>
        <v>Viersen</v>
      </c>
      <c r="F15" s="13" t="str">
        <f>+VLOOKUP($B15,Gesamt!$A$5:$F$170,5,FALSE)</f>
        <v>44,18</v>
      </c>
      <c r="G15" s="13" t="str">
        <f>+VLOOKUP($B15,Gesamt!$A$5:$G$170,6,FALSE)</f>
        <v>42,43</v>
      </c>
      <c r="H15" s="13">
        <f>+VLOOKUP($B15,Gesamt!$A$5:$H$170,7,FALSE)</f>
        <v>0</v>
      </c>
      <c r="I15" s="13">
        <f>+VLOOKUP($B15,Gesamt!$A$5:$I$170,8,FALSE)</f>
        <v>0</v>
      </c>
      <c r="J15" s="13">
        <f>+VLOOKUP($B15,Gesamt!$A$5:$K$170,9,FALSE)</f>
        <v>0</v>
      </c>
      <c r="K15" s="13">
        <f>+VLOOKUP($B15,Gesamt!$A$5:$K$170,10,FALSE)</f>
        <v>0</v>
      </c>
      <c r="L15" s="13">
        <f t="shared" si="2"/>
        <v>86.61</v>
      </c>
      <c r="M15">
        <f t="shared" si="3"/>
        <v>-86.61</v>
      </c>
      <c r="N15" s="11"/>
      <c r="O15" s="11"/>
    </row>
    <row r="16" spans="1:15" ht="12.75">
      <c r="A16" s="1">
        <f t="shared" si="1"/>
        <v>16</v>
      </c>
      <c r="B16" s="9">
        <v>121</v>
      </c>
      <c r="C16" s="2" t="str">
        <f>+VLOOKUP($B16,Gesamt!$A$5:$D$170,2,FALSE)</f>
        <v>Krechter</v>
      </c>
      <c r="D16" s="2" t="str">
        <f>+VLOOKUP($B16,Gesamt!$A$5:$D$170,3,FALSE)</f>
        <v>Henning</v>
      </c>
      <c r="E16" s="1" t="str">
        <f>+VLOOKUP($B16,Gesamt!$A$5:$D$170,4,FALSE)</f>
        <v>Friedrichsfeld</v>
      </c>
      <c r="F16" s="13" t="str">
        <f>+VLOOKUP($B16,Gesamt!$A$5:$F$170,5,FALSE)</f>
        <v>42,87</v>
      </c>
      <c r="G16" s="13" t="str">
        <f>+VLOOKUP($B16,Gesamt!$A$5:$G$170,6,FALSE)</f>
        <v>44,10</v>
      </c>
      <c r="H16" s="13">
        <f>+VLOOKUP($B16,Gesamt!$A$5:$H$170,7,FALSE)</f>
        <v>0</v>
      </c>
      <c r="I16" s="13">
        <f>+VLOOKUP($B16,Gesamt!$A$5:$I$170,8,FALSE)</f>
        <v>0</v>
      </c>
      <c r="J16" s="13">
        <f>+VLOOKUP($B16,Gesamt!$A$5:$K$170,9,FALSE)</f>
        <v>0</v>
      </c>
      <c r="K16" s="13">
        <f>+VLOOKUP($B16,Gesamt!$A$5:$K$170,10,FALSE)</f>
        <v>0</v>
      </c>
      <c r="L16" s="13">
        <f t="shared" si="2"/>
        <v>86.97</v>
      </c>
      <c r="M16">
        <f t="shared" si="3"/>
        <v>-86.97</v>
      </c>
      <c r="N16" s="11"/>
      <c r="O16" s="11"/>
    </row>
    <row r="17" spans="1:15" ht="12.75">
      <c r="A17" s="1">
        <f t="shared" si="1"/>
        <v>1</v>
      </c>
      <c r="B17" s="9">
        <v>122</v>
      </c>
      <c r="C17" s="2" t="str">
        <f>+VLOOKUP($B17,Gesamt!$A$5:$D$170,2,FALSE)</f>
        <v>Isaac</v>
      </c>
      <c r="D17" s="2" t="str">
        <f>+VLOOKUP($B17,Gesamt!$A$5:$D$170,3,FALSE)</f>
        <v>Laura</v>
      </c>
      <c r="E17" s="1" t="str">
        <f>+VLOOKUP($B17,Gesamt!$A$5:$D$170,4,FALSE)</f>
        <v>Simmerath</v>
      </c>
      <c r="F17" s="13" t="str">
        <f>+VLOOKUP($B17,Gesamt!$A$5:$F$170,5,FALSE)</f>
        <v>43,40</v>
      </c>
      <c r="G17" s="13" t="str">
        <f>+VLOOKUP($B17,Gesamt!$A$5:$G$170,6,FALSE)</f>
        <v>42,60</v>
      </c>
      <c r="H17" s="13">
        <f>+VLOOKUP($B17,Gesamt!$A$5:$H$170,7,FALSE)</f>
        <v>0</v>
      </c>
      <c r="I17" s="13">
        <f>+VLOOKUP($B17,Gesamt!$A$5:$I$170,8,FALSE)</f>
        <v>0</v>
      </c>
      <c r="J17" s="13">
        <f>+VLOOKUP($B17,Gesamt!$A$5:$K$170,9,FALSE)</f>
        <v>0</v>
      </c>
      <c r="K17" s="13">
        <f>+VLOOKUP($B17,Gesamt!$A$5:$K$170,10,FALSE)</f>
        <v>0</v>
      </c>
      <c r="L17" s="13">
        <f t="shared" si="2"/>
        <v>86</v>
      </c>
      <c r="M17">
        <f t="shared" si="3"/>
        <v>-86</v>
      </c>
      <c r="N17" s="11"/>
      <c r="O17" s="11"/>
    </row>
    <row r="18" spans="1:15" ht="12.75">
      <c r="A18" s="1">
        <f t="shared" si="1"/>
        <v>11</v>
      </c>
      <c r="B18" s="9">
        <v>129</v>
      </c>
      <c r="C18" s="2" t="str">
        <f>+VLOOKUP($B18,Gesamt!$A$5:$D$170,2,FALSE)</f>
        <v>Näther</v>
      </c>
      <c r="D18" s="2" t="str">
        <f>+VLOOKUP($B18,Gesamt!$A$5:$D$170,3,FALSE)</f>
        <v>Jacqueline</v>
      </c>
      <c r="E18" s="1" t="str">
        <f>+VLOOKUP($B18,Gesamt!$A$5:$D$170,4,FALSE)</f>
        <v>Xanten</v>
      </c>
      <c r="F18" s="13" t="str">
        <f>+VLOOKUP($B18,Gesamt!$A$5:$F$170,5,FALSE)</f>
        <v>42,66</v>
      </c>
      <c r="G18" s="13" t="str">
        <f>+VLOOKUP($B18,Gesamt!$A$5:$G$170,6,FALSE)</f>
        <v>43,81</v>
      </c>
      <c r="H18" s="13">
        <f>+VLOOKUP($B18,Gesamt!$A$5:$H$170,7,FALSE)</f>
        <v>0</v>
      </c>
      <c r="I18" s="13">
        <f>+VLOOKUP($B18,Gesamt!$A$5:$I$170,8,FALSE)</f>
        <v>0</v>
      </c>
      <c r="J18" s="13">
        <f>+VLOOKUP($B18,Gesamt!$A$5:$K$170,9,FALSE)</f>
        <v>0</v>
      </c>
      <c r="K18" s="13">
        <f>+VLOOKUP($B18,Gesamt!$A$5:$K$170,10,FALSE)</f>
        <v>0</v>
      </c>
      <c r="L18" s="13">
        <f t="shared" si="2"/>
        <v>86.47</v>
      </c>
      <c r="M18">
        <f t="shared" si="3"/>
        <v>-86.47</v>
      </c>
      <c r="N18" s="11"/>
      <c r="O18" s="11"/>
    </row>
    <row r="19" spans="1:15" ht="12.75">
      <c r="A19" s="1">
        <f t="shared" si="1"/>
        <v>6</v>
      </c>
      <c r="B19" s="9">
        <v>135</v>
      </c>
      <c r="C19" s="2" t="str">
        <f>+VLOOKUP($B19,Gesamt!$A$5:$D$170,2,FALSE)</f>
        <v>Förster</v>
      </c>
      <c r="D19" s="2" t="str">
        <f>+VLOOKUP($B19,Gesamt!$A$5:$D$170,3,FALSE)</f>
        <v>Hannah</v>
      </c>
      <c r="E19" s="1" t="str">
        <f>+VLOOKUP($B19,Gesamt!$A$5:$D$170,4,FALSE)</f>
        <v>Simmerath</v>
      </c>
      <c r="F19" s="13" t="str">
        <f>+VLOOKUP($B19,Gesamt!$A$5:$F$170,5,FALSE)</f>
        <v>42,38</v>
      </c>
      <c r="G19" s="13" t="str">
        <f>+VLOOKUP($B19,Gesamt!$A$5:$G$170,6,FALSE)</f>
        <v>43,83</v>
      </c>
      <c r="H19" s="13">
        <f>+VLOOKUP($B19,Gesamt!$A$5:$H$170,7,FALSE)</f>
        <v>0</v>
      </c>
      <c r="I19" s="13">
        <f>+VLOOKUP($B19,Gesamt!$A$5:$I$170,8,FALSE)</f>
        <v>0</v>
      </c>
      <c r="J19" s="13">
        <f>+VLOOKUP($B19,Gesamt!$A$5:$K$170,9,FALSE)</f>
        <v>0</v>
      </c>
      <c r="K19" s="13">
        <f>+VLOOKUP($B19,Gesamt!$A$5:$K$170,10,FALSE)</f>
        <v>0</v>
      </c>
      <c r="L19" s="13">
        <f t="shared" si="2"/>
        <v>86.21</v>
      </c>
      <c r="M19">
        <f t="shared" si="3"/>
        <v>-86.21</v>
      </c>
      <c r="N19" s="11"/>
      <c r="O19" s="11"/>
    </row>
    <row r="20" spans="1:15" ht="12.75">
      <c r="A20" s="1">
        <f t="shared" si="1"/>
        <v>3</v>
      </c>
      <c r="B20" s="9">
        <v>139</v>
      </c>
      <c r="C20" s="2" t="str">
        <f>+VLOOKUP($B20,Gesamt!$A$5:$D$170,2,FALSE)</f>
        <v>Jostes</v>
      </c>
      <c r="D20" s="2" t="str">
        <f>+VLOOKUP($B20,Gesamt!$A$5:$D$170,3,FALSE)</f>
        <v>Jolanda</v>
      </c>
      <c r="E20" s="1" t="str">
        <f>+VLOOKUP($B20,Gesamt!$A$5:$D$170,4,FALSE)</f>
        <v>Osnabrück</v>
      </c>
      <c r="F20" s="13" t="str">
        <f>+VLOOKUP($B20,Gesamt!$A$5:$F$170,5,FALSE)</f>
        <v>43,31</v>
      </c>
      <c r="G20" s="13" t="str">
        <f>+VLOOKUP($B20,Gesamt!$A$5:$G$170,6,FALSE)</f>
        <v>42,87</v>
      </c>
      <c r="H20" s="13">
        <f>+VLOOKUP($B20,Gesamt!$A$5:$H$170,7,FALSE)</f>
        <v>0</v>
      </c>
      <c r="I20" s="13">
        <f>+VLOOKUP($B20,Gesamt!$A$5:$I$170,8,FALSE)</f>
        <v>0</v>
      </c>
      <c r="J20" s="13">
        <f>+VLOOKUP($B20,Gesamt!$A$5:$K$170,9,FALSE)</f>
        <v>0</v>
      </c>
      <c r="K20" s="13">
        <f>+VLOOKUP($B20,Gesamt!$A$5:$K$170,10,FALSE)</f>
        <v>0</v>
      </c>
      <c r="L20" s="13">
        <f t="shared" si="2"/>
        <v>86.18</v>
      </c>
      <c r="M20">
        <f t="shared" si="3"/>
        <v>-86.18</v>
      </c>
      <c r="N20" s="11"/>
      <c r="O20" s="11"/>
    </row>
    <row r="21" spans="1:15" ht="12.75">
      <c r="A21" s="1">
        <f t="shared" si="1"/>
        <v>9</v>
      </c>
      <c r="B21" s="9">
        <v>140</v>
      </c>
      <c r="C21" s="2" t="str">
        <f>+VLOOKUP($B21,Gesamt!$A$5:$D$170,2,FALSE)</f>
        <v>van Loo</v>
      </c>
      <c r="D21" s="2" t="str">
        <f>+VLOOKUP($B21,Gesamt!$A$5:$D$170,3,FALSE)</f>
        <v>Julian</v>
      </c>
      <c r="E21" s="1" t="str">
        <f>+VLOOKUP($B21,Gesamt!$A$5:$D$170,4,FALSE)</f>
        <v>Kerpen</v>
      </c>
      <c r="F21" s="13" t="str">
        <f>+VLOOKUP($B21,Gesamt!$A$5:$F$170,5,FALSE)</f>
        <v>42,72</v>
      </c>
      <c r="G21" s="13" t="str">
        <f>+VLOOKUP($B21,Gesamt!$A$5:$G$170,6,FALSE)</f>
        <v>43,72</v>
      </c>
      <c r="H21" s="13">
        <f>+VLOOKUP($B21,Gesamt!$A$5:$H$170,7,FALSE)</f>
        <v>0</v>
      </c>
      <c r="I21" s="13">
        <f>+VLOOKUP($B21,Gesamt!$A$5:$I$170,8,FALSE)</f>
        <v>0</v>
      </c>
      <c r="J21" s="13">
        <f>+VLOOKUP($B21,Gesamt!$A$5:$K$170,9,FALSE)</f>
        <v>0</v>
      </c>
      <c r="K21" s="13">
        <f>+VLOOKUP($B21,Gesamt!$A$5:$K$170,10,FALSE)</f>
        <v>0</v>
      </c>
      <c r="L21" s="13">
        <f t="shared" si="2"/>
        <v>86.44</v>
      </c>
      <c r="M21">
        <f t="shared" si="3"/>
        <v>-86.44</v>
      </c>
      <c r="N21" s="11"/>
      <c r="O21" s="11"/>
    </row>
    <row r="22" spans="1:15" ht="12.75">
      <c r="A22" s="1">
        <f t="shared" si="1"/>
        <v>17</v>
      </c>
      <c r="B22" s="9">
        <v>143</v>
      </c>
      <c r="C22" s="2" t="str">
        <f>+VLOOKUP($B22,Gesamt!$A$5:$D$170,2,FALSE)</f>
        <v>Schmitter</v>
      </c>
      <c r="D22" s="2" t="str">
        <f>+VLOOKUP($B22,Gesamt!$A$5:$D$170,3,FALSE)</f>
        <v>Vincent</v>
      </c>
      <c r="E22" s="1" t="str">
        <f>+VLOOKUP($B22,Gesamt!$A$5:$D$170,4,FALSE)</f>
        <v>Viersen</v>
      </c>
      <c r="F22" s="13" t="str">
        <f>+VLOOKUP($B22,Gesamt!$A$5:$F$170,5,FALSE)</f>
        <v>44,03</v>
      </c>
      <c r="G22" s="13" t="str">
        <f>+VLOOKUP($B22,Gesamt!$A$5:$G$170,6,FALSE)</f>
        <v>43,00</v>
      </c>
      <c r="H22" s="13">
        <f>+VLOOKUP($B22,Gesamt!$A$5:$H$170,7,FALSE)</f>
        <v>0</v>
      </c>
      <c r="I22" s="13">
        <f>+VLOOKUP($B22,Gesamt!$A$5:$I$170,8,FALSE)</f>
        <v>0</v>
      </c>
      <c r="J22" s="13">
        <f>+VLOOKUP($B22,Gesamt!$A$5:$K$170,9,FALSE)</f>
        <v>0</v>
      </c>
      <c r="K22" s="13">
        <f>+VLOOKUP($B22,Gesamt!$A$5:$K$170,10,FALSE)</f>
        <v>0</v>
      </c>
      <c r="L22" s="13">
        <f t="shared" si="2"/>
        <v>87.03</v>
      </c>
      <c r="M22">
        <f t="shared" si="3"/>
        <v>-87.03</v>
      </c>
      <c r="N22" s="11"/>
      <c r="O22" s="11"/>
    </row>
    <row r="23" spans="1:15" ht="12.75">
      <c r="A23" s="1">
        <f t="shared" si="1"/>
        <v>10</v>
      </c>
      <c r="B23" s="9">
        <v>150</v>
      </c>
      <c r="C23" s="2" t="str">
        <f>+VLOOKUP($B23,Gesamt!$A$5:$D$170,2,FALSE)</f>
        <v>Müller</v>
      </c>
      <c r="D23" s="2" t="str">
        <f>+VLOOKUP($B23,Gesamt!$A$5:$D$170,3,FALSE)</f>
        <v>Julian</v>
      </c>
      <c r="E23" s="1" t="str">
        <f>+VLOOKUP($B23,Gesamt!$A$5:$D$170,4,FALSE)</f>
        <v>Friedrichsfeld</v>
      </c>
      <c r="F23" s="13" t="str">
        <f>+VLOOKUP($B23,Gesamt!$A$5:$F$170,5,FALSE)</f>
        <v>42,49</v>
      </c>
      <c r="G23" s="13" t="str">
        <f>+VLOOKUP($B23,Gesamt!$A$5:$G$170,6,FALSE)</f>
        <v>43,96</v>
      </c>
      <c r="H23" s="13">
        <f>+VLOOKUP($B23,Gesamt!$A$5:$H$170,7,FALSE)</f>
        <v>0</v>
      </c>
      <c r="I23" s="13">
        <f>+VLOOKUP($B23,Gesamt!$A$5:$I$170,8,FALSE)</f>
        <v>0</v>
      </c>
      <c r="J23" s="13">
        <f>+VLOOKUP($B23,Gesamt!$A$5:$K$170,9,FALSE)</f>
        <v>0</v>
      </c>
      <c r="K23" s="13">
        <f>+VLOOKUP($B23,Gesamt!$A$5:$K$170,10,FALSE)</f>
        <v>0</v>
      </c>
      <c r="L23" s="13">
        <f t="shared" si="2"/>
        <v>86.45</v>
      </c>
      <c r="M23">
        <f t="shared" si="3"/>
        <v>-86.45</v>
      </c>
      <c r="N23" s="11"/>
      <c r="O23" s="11"/>
    </row>
    <row r="24" spans="1:15" ht="12.75">
      <c r="A24" s="1">
        <f t="shared" si="1"/>
        <v>15</v>
      </c>
      <c r="B24" s="9">
        <v>153</v>
      </c>
      <c r="C24" s="2" t="str">
        <f>+VLOOKUP($B24,Gesamt!$A$5:$D$170,2,FALSE)</f>
        <v>Zwenger</v>
      </c>
      <c r="D24" s="2" t="str">
        <f>+VLOOKUP($B24,Gesamt!$A$5:$D$170,3,FALSE)</f>
        <v>Fabio</v>
      </c>
      <c r="E24" s="1" t="str">
        <f>+VLOOKUP($B24,Gesamt!$A$5:$D$170,4,FALSE)</f>
        <v>Mettingen</v>
      </c>
      <c r="F24" s="13" t="str">
        <f>+VLOOKUP($B24,Gesamt!$A$5:$F$170,5,FALSE)</f>
        <v>43,76</v>
      </c>
      <c r="G24" s="13" t="str">
        <f>+VLOOKUP($B24,Gesamt!$A$5:$G$170,6,FALSE)</f>
        <v>43,18</v>
      </c>
      <c r="H24" s="13">
        <f>+VLOOKUP($B24,Gesamt!$A$5:$H$170,7,FALSE)</f>
        <v>0</v>
      </c>
      <c r="I24" s="13">
        <f>+VLOOKUP($B24,Gesamt!$A$5:$I$170,8,FALSE)</f>
        <v>0</v>
      </c>
      <c r="J24" s="13">
        <f>+VLOOKUP($B24,Gesamt!$A$5:$K$170,9,FALSE)</f>
        <v>0</v>
      </c>
      <c r="K24" s="13">
        <f>+VLOOKUP($B24,Gesamt!$A$5:$K$170,10,FALSE)</f>
        <v>0</v>
      </c>
      <c r="L24" s="13">
        <f t="shared" si="2"/>
        <v>86.94</v>
      </c>
      <c r="M24">
        <f t="shared" si="3"/>
        <v>-86.94</v>
      </c>
      <c r="N24" s="11"/>
      <c r="O24" s="11"/>
    </row>
    <row r="25" spans="1:15" ht="12.75">
      <c r="A25" s="1">
        <f t="shared" si="1"/>
        <v>8</v>
      </c>
      <c r="B25" s="9">
        <v>164</v>
      </c>
      <c r="C25" s="2" t="str">
        <f>+VLOOKUP($B25,Gesamt!$A$5:$D$170,2,FALSE)</f>
        <v>Ingenerf</v>
      </c>
      <c r="D25" s="2" t="str">
        <f>+VLOOKUP($B25,Gesamt!$A$5:$D$170,3,FALSE)</f>
        <v>David</v>
      </c>
      <c r="E25" s="1" t="str">
        <f>+VLOOKUP($B25,Gesamt!$A$5:$D$170,4,FALSE)</f>
        <v>Kerpen</v>
      </c>
      <c r="F25" s="13" t="str">
        <f>+VLOOKUP($B25,Gesamt!$A$5:$F$170,5,FALSE)</f>
        <v>43,82</v>
      </c>
      <c r="G25" s="13" t="str">
        <f>+VLOOKUP($B25,Gesamt!$A$5:$G$170,6,FALSE)</f>
        <v>42,59</v>
      </c>
      <c r="H25" s="13">
        <f>+VLOOKUP($B25,Gesamt!$A$5:$H$170,7,FALSE)</f>
        <v>0</v>
      </c>
      <c r="I25" s="13">
        <f>+VLOOKUP($B25,Gesamt!$A$5:$I$170,8,FALSE)</f>
        <v>0</v>
      </c>
      <c r="J25" s="13">
        <f>+VLOOKUP($B25,Gesamt!$A$5:$K$170,9,FALSE)</f>
        <v>0</v>
      </c>
      <c r="K25" s="13">
        <f>+VLOOKUP($B25,Gesamt!$A$5:$K$170,10,FALSE)</f>
        <v>0</v>
      </c>
      <c r="L25" s="13">
        <f t="shared" si="2"/>
        <v>86.41</v>
      </c>
      <c r="M25">
        <f t="shared" si="3"/>
        <v>-86.41</v>
      </c>
      <c r="N25" s="11"/>
      <c r="O25" s="11"/>
    </row>
    <row r="26" spans="1:15" ht="12.75">
      <c r="A26" s="1">
        <f t="shared" si="1"/>
        <v>19</v>
      </c>
      <c r="B26" s="9">
        <v>182</v>
      </c>
      <c r="C26" s="2" t="str">
        <f>+VLOOKUP($B26,Gesamt!$A$5:$D$170,2,FALSE)</f>
        <v>Götz</v>
      </c>
      <c r="D26" s="2" t="str">
        <f>+VLOOKUP($B26,Gesamt!$A$5:$D$170,3,FALSE)</f>
        <v>Philip</v>
      </c>
      <c r="E26" s="1" t="str">
        <f>+VLOOKUP($B26,Gesamt!$A$5:$D$170,4,FALSE)</f>
        <v>Bielefeld</v>
      </c>
      <c r="F26" s="13" t="str">
        <f>+VLOOKUP($B26,Gesamt!$A$5:$F$170,5,FALSE)</f>
        <v>43,69</v>
      </c>
      <c r="G26" s="13" t="str">
        <f>+VLOOKUP($B26,Gesamt!$A$5:$G$170,6,FALSE)</f>
        <v>44,33</v>
      </c>
      <c r="H26" s="13">
        <f>+VLOOKUP($B26,Gesamt!$A$5:$H$170,7,FALSE)</f>
        <v>0</v>
      </c>
      <c r="I26" s="13">
        <f>+VLOOKUP($B26,Gesamt!$A$5:$I$170,8,FALSE)</f>
        <v>0</v>
      </c>
      <c r="J26" s="13">
        <f>+VLOOKUP($B26,Gesamt!$A$5:$K$170,9,FALSE)</f>
        <v>0</v>
      </c>
      <c r="K26" s="13">
        <f>+VLOOKUP($B26,Gesamt!$A$5:$K$170,10,FALSE)</f>
        <v>0</v>
      </c>
      <c r="L26" s="13">
        <f t="shared" si="2"/>
        <v>88.02</v>
      </c>
      <c r="M26">
        <f t="shared" si="3"/>
        <v>-88.02</v>
      </c>
      <c r="N26" s="11"/>
      <c r="O26" s="11"/>
    </row>
    <row r="27" spans="1:15" ht="12.75">
      <c r="A27" s="1">
        <f t="shared" si="1"/>
        <v>3</v>
      </c>
      <c r="B27" s="9">
        <v>192</v>
      </c>
      <c r="C27" s="2" t="str">
        <f>+VLOOKUP($B27,Gesamt!$A$5:$D$170,2,FALSE)</f>
        <v>Wolf</v>
      </c>
      <c r="D27" s="2" t="str">
        <f>+VLOOKUP($B27,Gesamt!$A$5:$D$170,3,FALSE)</f>
        <v>Leja</v>
      </c>
      <c r="E27" s="1" t="str">
        <f>+VLOOKUP($B27,Gesamt!$A$5:$D$170,4,FALSE)</f>
        <v>Mettingen</v>
      </c>
      <c r="F27" s="13" t="str">
        <f>+VLOOKUP($B27,Gesamt!$A$5:$F$170,5,FALSE)</f>
        <v>43,56</v>
      </c>
      <c r="G27" s="13" t="str">
        <f>+VLOOKUP($B27,Gesamt!$A$5:$G$170,6,FALSE)</f>
        <v>42,62</v>
      </c>
      <c r="H27" s="13">
        <f>+VLOOKUP($B27,Gesamt!$A$5:$H$170,7,FALSE)</f>
        <v>0</v>
      </c>
      <c r="I27" s="13">
        <f>+VLOOKUP($B27,Gesamt!$A$5:$I$170,8,FALSE)</f>
        <v>0</v>
      </c>
      <c r="J27" s="13">
        <f>+VLOOKUP($B27,Gesamt!$A$5:$K$170,9,FALSE)</f>
        <v>0</v>
      </c>
      <c r="K27" s="13">
        <f>+VLOOKUP($B27,Gesamt!$A$5:$K$170,10,FALSE)</f>
        <v>0</v>
      </c>
      <c r="L27" s="13">
        <f t="shared" si="2"/>
        <v>86.18</v>
      </c>
      <c r="M27">
        <f t="shared" si="3"/>
        <v>-86.18</v>
      </c>
      <c r="N27" s="11"/>
      <c r="O27" s="11"/>
    </row>
    <row r="28" spans="1:15" ht="12.75">
      <c r="A28" s="1">
        <f t="shared" si="1"/>
        <v>21</v>
      </c>
      <c r="B28" s="9">
        <v>196</v>
      </c>
      <c r="C28" s="2" t="str">
        <f>+VLOOKUP($B28,Gesamt!$A$5:$D$170,2,FALSE)</f>
        <v>Dorca</v>
      </c>
      <c r="D28" s="2" t="str">
        <f>+VLOOKUP($B28,Gesamt!$A$5:$D$170,3,FALSE)</f>
        <v>Vanessa</v>
      </c>
      <c r="E28" s="1" t="str">
        <f>+VLOOKUP($B28,Gesamt!$A$5:$D$170,4,FALSE)</f>
        <v>Xanten</v>
      </c>
      <c r="F28" s="13" t="str">
        <f>+VLOOKUP($B28,Gesamt!$A$5:$F$170,5,FALSE)</f>
        <v>43,56</v>
      </c>
      <c r="G28" s="13" t="str">
        <f>+VLOOKUP($B28,Gesamt!$A$5:$G$170,6,FALSE)</f>
        <v>45,06</v>
      </c>
      <c r="H28" s="13">
        <f>+VLOOKUP($B28,Gesamt!$A$5:$H$170,7,FALSE)</f>
        <v>0</v>
      </c>
      <c r="I28" s="13">
        <f>+VLOOKUP($B28,Gesamt!$A$5:$I$170,8,FALSE)</f>
        <v>0</v>
      </c>
      <c r="J28" s="13">
        <f>+VLOOKUP($B28,Gesamt!$A$5:$K$170,9,FALSE)</f>
        <v>0</v>
      </c>
      <c r="K28" s="13">
        <f>+VLOOKUP($B28,Gesamt!$A$5:$K$170,10,FALSE)</f>
        <v>0</v>
      </c>
      <c r="L28" s="13">
        <f t="shared" si="2"/>
        <v>88.62</v>
      </c>
      <c r="M28">
        <f t="shared" si="3"/>
        <v>-88.62</v>
      </c>
      <c r="N28" s="11"/>
      <c r="O28" s="11"/>
    </row>
    <row r="29" spans="1:15" ht="12.75">
      <c r="A29" s="1">
        <f t="shared" si="1"/>
        <v>22</v>
      </c>
      <c r="B29" s="1">
        <v>200</v>
      </c>
      <c r="C29" s="2" t="str">
        <f>+VLOOKUP($B29,Gesamt!$A$5:$D$170,2,FALSE)</f>
        <v>Haucke</v>
      </c>
      <c r="D29" s="2" t="str">
        <f>+VLOOKUP($B29,Gesamt!$A$5:$D$170,3,FALSE)</f>
        <v>Julian</v>
      </c>
      <c r="E29" s="1" t="str">
        <f>+VLOOKUP($B29,Gesamt!$A$5:$D$170,4,FALSE)</f>
        <v>Xanten</v>
      </c>
      <c r="F29" s="13" t="str">
        <f>+VLOOKUP($B29,Gesamt!$A$5:$F$170,5,FALSE)</f>
        <v>45,48</v>
      </c>
      <c r="G29" s="13" t="str">
        <f>+VLOOKUP($B29,Gesamt!$A$5:$G$170,6,FALSE)</f>
        <v>44,44</v>
      </c>
      <c r="H29" s="13">
        <f>+VLOOKUP($B29,Gesamt!$A$5:$H$170,7,FALSE)</f>
        <v>0</v>
      </c>
      <c r="I29" s="13">
        <f>+VLOOKUP($B29,Gesamt!$A$5:$I$170,8,FALSE)</f>
        <v>0</v>
      </c>
      <c r="J29" s="13">
        <f>+VLOOKUP($B29,Gesamt!$A$5:$K$170,9,FALSE)</f>
        <v>0</v>
      </c>
      <c r="K29" s="13">
        <f>+VLOOKUP($B29,Gesamt!$A$5:$K$170,10,FALSE)</f>
        <v>0</v>
      </c>
      <c r="L29" s="13">
        <f t="shared" si="2"/>
        <v>89.92</v>
      </c>
      <c r="M29">
        <f t="shared" si="3"/>
        <v>-89.92</v>
      </c>
      <c r="N29" s="11"/>
      <c r="O29" s="11"/>
    </row>
    <row r="30" spans="2:15" ht="12.75">
      <c r="B30" s="9"/>
      <c r="C30" s="2"/>
      <c r="D30" s="2"/>
      <c r="F30" s="13"/>
      <c r="G30" s="13"/>
      <c r="H30" s="13"/>
      <c r="I30" s="13"/>
      <c r="J30" s="13"/>
      <c r="K30" s="13"/>
      <c r="L30" s="13"/>
      <c r="N30" s="11"/>
      <c r="O30" s="11"/>
    </row>
    <row r="31" spans="2:15" ht="12.75">
      <c r="B31" s="9"/>
      <c r="C31" s="2"/>
      <c r="D31" s="2"/>
      <c r="F31" s="13"/>
      <c r="G31" s="13"/>
      <c r="H31" s="13"/>
      <c r="I31" s="13"/>
      <c r="J31" s="13"/>
      <c r="K31" s="13"/>
      <c r="L31" s="13"/>
      <c r="N31" s="11"/>
      <c r="O31" s="11"/>
    </row>
    <row r="32" spans="3:15" ht="12.75">
      <c r="C32" s="2"/>
      <c r="D32" s="2"/>
      <c r="F32" s="13"/>
      <c r="G32" s="13"/>
      <c r="H32" s="13"/>
      <c r="I32" s="13"/>
      <c r="J32" s="13"/>
      <c r="K32" s="13"/>
      <c r="L32" s="13"/>
      <c r="N32" s="11"/>
      <c r="O32" s="11"/>
    </row>
    <row r="33" spans="3:15" ht="12.75">
      <c r="C33" s="2"/>
      <c r="D33" s="2"/>
      <c r="F33" s="13"/>
      <c r="G33" s="13"/>
      <c r="H33" s="13"/>
      <c r="I33" s="13"/>
      <c r="J33" s="13"/>
      <c r="K33" s="13"/>
      <c r="L33" s="13"/>
      <c r="N33" s="11"/>
      <c r="O33" s="11"/>
    </row>
    <row r="34" spans="3:15" ht="12.75">
      <c r="C34" s="2"/>
      <c r="D34" s="2"/>
      <c r="F34" s="13"/>
      <c r="G34" s="13"/>
      <c r="H34" s="13"/>
      <c r="I34" s="13"/>
      <c r="J34" s="13"/>
      <c r="K34" s="13"/>
      <c r="L34" s="13"/>
      <c r="N34" s="11"/>
      <c r="O34" s="11"/>
    </row>
    <row r="35" spans="3:15" ht="12.75">
      <c r="C35" s="2"/>
      <c r="D35" s="2"/>
      <c r="F35" s="13"/>
      <c r="G35" s="13"/>
      <c r="H35" s="13"/>
      <c r="I35" s="13"/>
      <c r="J35" s="13"/>
      <c r="K35" s="13"/>
      <c r="L35" s="13"/>
      <c r="N35" s="11"/>
      <c r="O35" s="11"/>
    </row>
    <row r="36" spans="3:15" ht="12.75">
      <c r="C36" s="2"/>
      <c r="D36" s="2"/>
      <c r="F36" s="13"/>
      <c r="G36" s="13"/>
      <c r="H36" s="13"/>
      <c r="I36" s="13"/>
      <c r="J36" s="13"/>
      <c r="K36" s="13"/>
      <c r="L36" s="13"/>
      <c r="N36" s="11"/>
      <c r="O36" s="11"/>
    </row>
    <row r="37" spans="3:15" ht="12.75">
      <c r="C37" s="2"/>
      <c r="D37" s="2"/>
      <c r="F37" s="13"/>
      <c r="G37" s="13"/>
      <c r="H37" s="13"/>
      <c r="I37" s="13"/>
      <c r="J37" s="13"/>
      <c r="K37" s="13"/>
      <c r="L37" s="13"/>
      <c r="N37" s="11"/>
      <c r="O37" s="11"/>
    </row>
    <row r="38" spans="3:15" ht="12.75">
      <c r="C38" s="2"/>
      <c r="D38" s="2"/>
      <c r="F38" s="13"/>
      <c r="G38" s="13"/>
      <c r="H38" s="13"/>
      <c r="I38" s="13"/>
      <c r="J38" s="13"/>
      <c r="K38" s="13"/>
      <c r="L38" s="13"/>
      <c r="N38" s="11"/>
      <c r="O38" s="11"/>
    </row>
    <row r="39" spans="3:15" ht="12.75">
      <c r="C39" s="2"/>
      <c r="D39" s="2"/>
      <c r="F39" s="13"/>
      <c r="G39" s="13"/>
      <c r="H39" s="13"/>
      <c r="I39" s="13"/>
      <c r="J39" s="13"/>
      <c r="K39" s="13"/>
      <c r="L39" s="13"/>
      <c r="N39" s="11"/>
      <c r="O39" s="11"/>
    </row>
    <row r="40" spans="3:15" ht="12.75">
      <c r="C40" s="2"/>
      <c r="D40" s="2"/>
      <c r="F40" s="13"/>
      <c r="G40" s="13"/>
      <c r="H40" s="13"/>
      <c r="I40" s="13"/>
      <c r="J40" s="13"/>
      <c r="K40" s="13"/>
      <c r="L40" s="13"/>
      <c r="N40" s="11"/>
      <c r="O40" s="11"/>
    </row>
    <row r="41" spans="3:15" ht="12.75">
      <c r="C41" s="2"/>
      <c r="D41" s="2"/>
      <c r="F41" s="13"/>
      <c r="G41" s="13"/>
      <c r="H41" s="13"/>
      <c r="I41" s="13"/>
      <c r="J41" s="13"/>
      <c r="K41" s="13"/>
      <c r="L41" s="13"/>
      <c r="N41" s="11"/>
      <c r="O41" s="11"/>
    </row>
    <row r="42" spans="3:15" ht="12.75">
      <c r="C42" s="2"/>
      <c r="D42" s="2"/>
      <c r="F42" s="13"/>
      <c r="G42" s="13"/>
      <c r="H42" s="13"/>
      <c r="I42" s="13"/>
      <c r="J42" s="13"/>
      <c r="K42" s="13"/>
      <c r="L42" s="13"/>
      <c r="N42" s="11"/>
      <c r="O42" s="11"/>
    </row>
    <row r="43" spans="3:15" ht="12.75">
      <c r="C43" s="2"/>
      <c r="D43" s="2"/>
      <c r="F43" s="13"/>
      <c r="G43" s="13"/>
      <c r="H43" s="13"/>
      <c r="I43" s="13"/>
      <c r="J43" s="13"/>
      <c r="K43" s="13"/>
      <c r="L43" s="13"/>
      <c r="N43" s="11"/>
      <c r="O43" s="11"/>
    </row>
    <row r="44" spans="3:15" ht="12.75">
      <c r="C44" s="2"/>
      <c r="D44" s="2"/>
      <c r="F44" s="13"/>
      <c r="G44" s="13"/>
      <c r="H44" s="13"/>
      <c r="I44" s="13"/>
      <c r="J44" s="13"/>
      <c r="K44" s="13"/>
      <c r="L44" s="13"/>
      <c r="N44" s="11"/>
      <c r="O44" s="11"/>
    </row>
    <row r="45" spans="3:15" ht="12.75">
      <c r="C45" s="2"/>
      <c r="D45" s="2"/>
      <c r="F45" s="13"/>
      <c r="G45" s="13"/>
      <c r="H45" s="13"/>
      <c r="I45" s="13"/>
      <c r="J45" s="13"/>
      <c r="K45" s="13"/>
      <c r="L45" s="13"/>
      <c r="N45" s="11"/>
      <c r="O45" s="11"/>
    </row>
    <row r="46" spans="3:15" ht="12.75">
      <c r="C46" s="2"/>
      <c r="D46" s="2"/>
      <c r="F46" s="13"/>
      <c r="G46" s="13"/>
      <c r="H46" s="13"/>
      <c r="I46" s="13"/>
      <c r="J46" s="13"/>
      <c r="K46" s="13"/>
      <c r="L46" s="13"/>
      <c r="N46" s="11"/>
      <c r="O46" s="11"/>
    </row>
    <row r="47" spans="3:15" ht="12.75">
      <c r="C47" s="2"/>
      <c r="D47" s="2"/>
      <c r="F47" s="13"/>
      <c r="G47" s="13"/>
      <c r="H47" s="13"/>
      <c r="I47" s="13"/>
      <c r="J47" s="13"/>
      <c r="K47" s="13"/>
      <c r="L47" s="13"/>
      <c r="N47" s="11"/>
      <c r="O47" s="11"/>
    </row>
    <row r="48" spans="3:15" ht="12.75">
      <c r="C48" s="2"/>
      <c r="D48" s="2"/>
      <c r="F48" s="13"/>
      <c r="G48" s="13"/>
      <c r="H48" s="13"/>
      <c r="I48" s="13"/>
      <c r="J48" s="13"/>
      <c r="K48" s="13"/>
      <c r="L48" s="13"/>
      <c r="N48" s="11"/>
      <c r="O48" s="11"/>
    </row>
    <row r="49" spans="3:15" ht="12.75">
      <c r="C49" s="2"/>
      <c r="D49" s="2"/>
      <c r="F49" s="13"/>
      <c r="G49" s="13"/>
      <c r="H49" s="13"/>
      <c r="I49" s="13"/>
      <c r="J49" s="13"/>
      <c r="K49" s="13"/>
      <c r="L49" s="13"/>
      <c r="N49" s="11"/>
      <c r="O49" s="11"/>
    </row>
    <row r="50" spans="3:12" ht="12.75">
      <c r="C50" s="2"/>
      <c r="D50" s="2"/>
      <c r="F50" s="13"/>
      <c r="G50" s="13"/>
      <c r="H50" s="13"/>
      <c r="I50" s="13"/>
      <c r="J50" s="13"/>
      <c r="K50" s="13"/>
      <c r="L50" s="13"/>
    </row>
    <row r="51" spans="3:12" ht="12.75">
      <c r="C51" s="2"/>
      <c r="D51" s="2"/>
      <c r="F51" s="13"/>
      <c r="G51" s="13"/>
      <c r="H51" s="13"/>
      <c r="I51" s="13"/>
      <c r="J51" s="13"/>
      <c r="K51" s="13"/>
      <c r="L51" s="13"/>
    </row>
    <row r="52" spans="3:12" ht="12.75">
      <c r="C52" s="2"/>
      <c r="D52" s="2"/>
      <c r="F52" s="13"/>
      <c r="G52" s="13"/>
      <c r="H52" s="13"/>
      <c r="I52" s="13"/>
      <c r="J52" s="13"/>
      <c r="K52" s="13"/>
      <c r="L52" s="13"/>
    </row>
    <row r="53" spans="3:12" ht="12.75">
      <c r="C53" s="2"/>
      <c r="D53" s="2"/>
      <c r="F53" s="13"/>
      <c r="G53" s="13"/>
      <c r="H53" s="13"/>
      <c r="I53" s="13"/>
      <c r="J53" s="13"/>
      <c r="K53" s="13"/>
      <c r="L53" s="13"/>
    </row>
    <row r="54" spans="3:12" ht="12.75">
      <c r="C54" s="2"/>
      <c r="D54" s="2"/>
      <c r="F54" s="13"/>
      <c r="G54" s="13"/>
      <c r="H54" s="13"/>
      <c r="I54" s="13"/>
      <c r="J54" s="13"/>
      <c r="K54" s="13"/>
      <c r="L54" s="13"/>
    </row>
    <row r="55" spans="3:12" ht="12.75">
      <c r="C55" s="2"/>
      <c r="D55" s="2"/>
      <c r="F55" s="13"/>
      <c r="G55" s="13"/>
      <c r="H55" s="13"/>
      <c r="I55" s="13"/>
      <c r="J55" s="13"/>
      <c r="K55" s="13"/>
      <c r="L55" s="13"/>
    </row>
    <row r="56" spans="3:12" ht="12.75">
      <c r="C56" s="2"/>
      <c r="D56" s="2"/>
      <c r="F56" s="13"/>
      <c r="G56" s="13"/>
      <c r="H56" s="13"/>
      <c r="I56" s="13"/>
      <c r="J56" s="13"/>
      <c r="K56" s="13"/>
      <c r="L56" s="13"/>
    </row>
    <row r="57" spans="3:12" ht="12.75">
      <c r="C57" s="2"/>
      <c r="D57" s="2"/>
      <c r="F57" s="13"/>
      <c r="G57" s="13"/>
      <c r="H57" s="13"/>
      <c r="I57" s="13"/>
      <c r="J57" s="13"/>
      <c r="K57" s="13"/>
      <c r="L57" s="13"/>
    </row>
    <row r="58" spans="3:12" ht="12.75">
      <c r="C58" s="2"/>
      <c r="D58" s="2"/>
      <c r="F58" s="13"/>
      <c r="G58" s="13"/>
      <c r="H58" s="13"/>
      <c r="I58" s="13"/>
      <c r="J58" s="13"/>
      <c r="K58" s="13"/>
      <c r="L58" s="13"/>
    </row>
    <row r="59" spans="3:12" ht="12.75">
      <c r="C59" s="2"/>
      <c r="D59" s="2"/>
      <c r="F59" s="13"/>
      <c r="G59" s="13"/>
      <c r="H59" s="13"/>
      <c r="I59" s="13"/>
      <c r="J59" s="13"/>
      <c r="K59" s="13"/>
      <c r="L59" s="13"/>
    </row>
    <row r="60" spans="3:12" ht="12.75">
      <c r="C60" s="2"/>
      <c r="D60" s="2"/>
      <c r="F60" s="13"/>
      <c r="G60" s="13"/>
      <c r="H60" s="13"/>
      <c r="I60" s="13"/>
      <c r="J60" s="13"/>
      <c r="K60" s="13"/>
      <c r="L60" s="13"/>
    </row>
    <row r="61" spans="3:12" ht="12.75">
      <c r="C61" s="2"/>
      <c r="D61" s="2"/>
      <c r="F61" s="13"/>
      <c r="G61" s="13"/>
      <c r="H61" s="13"/>
      <c r="I61" s="13"/>
      <c r="J61" s="13"/>
      <c r="K61" s="13"/>
      <c r="L61" s="13"/>
    </row>
    <row r="62" spans="3:12" ht="12.75">
      <c r="C62" s="2"/>
      <c r="D62" s="2"/>
      <c r="F62" s="13"/>
      <c r="G62" s="13"/>
      <c r="H62" s="13"/>
      <c r="I62" s="13"/>
      <c r="J62" s="13"/>
      <c r="K62" s="13"/>
      <c r="L62" s="13"/>
    </row>
    <row r="63" spans="3:12" ht="12.75">
      <c r="C63" s="2"/>
      <c r="D63" s="2"/>
      <c r="F63" s="13"/>
      <c r="G63" s="13"/>
      <c r="H63" s="13"/>
      <c r="I63" s="13"/>
      <c r="J63" s="13"/>
      <c r="K63" s="13"/>
      <c r="L63" s="13"/>
    </row>
    <row r="64" spans="3:12" ht="12.75">
      <c r="C64" s="2"/>
      <c r="D64" s="2"/>
      <c r="F64" s="13"/>
      <c r="G64" s="13"/>
      <c r="H64" s="13"/>
      <c r="I64" s="13"/>
      <c r="J64" s="13"/>
      <c r="K64" s="13"/>
      <c r="L64" s="13"/>
    </row>
    <row r="65" spans="3:12" ht="12.75">
      <c r="C65" s="2"/>
      <c r="D65" s="2"/>
      <c r="F65" s="13"/>
      <c r="G65" s="13"/>
      <c r="H65" s="13"/>
      <c r="I65" s="13"/>
      <c r="J65" s="13"/>
      <c r="K65" s="13"/>
      <c r="L65" s="13"/>
    </row>
    <row r="66" spans="3:12" ht="12.75">
      <c r="C66" s="2"/>
      <c r="D66" s="2"/>
      <c r="F66" s="13"/>
      <c r="G66" s="13"/>
      <c r="H66" s="13"/>
      <c r="I66" s="13"/>
      <c r="J66" s="13"/>
      <c r="K66" s="13"/>
      <c r="L66" s="13"/>
    </row>
    <row r="67" spans="3:12" ht="12.75">
      <c r="C67" s="2"/>
      <c r="D67" s="2"/>
      <c r="F67" s="13"/>
      <c r="G67" s="13"/>
      <c r="H67" s="13"/>
      <c r="I67" s="13"/>
      <c r="J67" s="13"/>
      <c r="K67" s="13"/>
      <c r="L67" s="13"/>
    </row>
    <row r="68" spans="3:12" ht="12.75">
      <c r="C68" s="2"/>
      <c r="D68" s="2"/>
      <c r="F68" s="13"/>
      <c r="G68" s="13"/>
      <c r="H68" s="13"/>
      <c r="I68" s="13"/>
      <c r="J68" s="13"/>
      <c r="K68" s="13"/>
      <c r="L68" s="13"/>
    </row>
    <row r="69" spans="3:12" ht="12.75">
      <c r="C69" s="2"/>
      <c r="D69" s="2"/>
      <c r="F69" s="13"/>
      <c r="G69" s="13"/>
      <c r="H69" s="13"/>
      <c r="I69" s="13"/>
      <c r="J69" s="13"/>
      <c r="K69" s="13"/>
      <c r="L69" s="13"/>
    </row>
    <row r="70" spans="3:12" ht="12.75">
      <c r="C70" s="2"/>
      <c r="D70" s="2"/>
      <c r="F70" s="13"/>
      <c r="G70" s="13"/>
      <c r="H70" s="13"/>
      <c r="I70" s="13"/>
      <c r="J70" s="13"/>
      <c r="K70" s="13"/>
      <c r="L70" s="13"/>
    </row>
    <row r="71" spans="3:12" ht="12.75">
      <c r="C71" s="2"/>
      <c r="D71" s="2"/>
      <c r="F71" s="13"/>
      <c r="G71" s="13"/>
      <c r="H71" s="13"/>
      <c r="I71" s="13"/>
      <c r="J71" s="13"/>
      <c r="K71" s="13"/>
      <c r="L71" s="13"/>
    </row>
    <row r="72" spans="3:12" ht="12.75">
      <c r="C72" s="2"/>
      <c r="D72" s="2"/>
      <c r="F72" s="13"/>
      <c r="G72" s="13"/>
      <c r="H72" s="13"/>
      <c r="I72" s="13"/>
      <c r="J72" s="13"/>
      <c r="K72" s="13"/>
      <c r="L72" s="13"/>
    </row>
    <row r="73" spans="3:12" ht="12.75">
      <c r="C73" s="2"/>
      <c r="D73" s="2"/>
      <c r="F73" s="13"/>
      <c r="G73" s="13"/>
      <c r="H73" s="13"/>
      <c r="I73" s="13"/>
      <c r="J73" s="13"/>
      <c r="K73" s="13"/>
      <c r="L73" s="13"/>
    </row>
    <row r="74" spans="3:12" ht="12.75">
      <c r="C74" s="2"/>
      <c r="D74" s="2"/>
      <c r="F74" s="13"/>
      <c r="G74" s="13"/>
      <c r="H74" s="13"/>
      <c r="I74" s="13"/>
      <c r="J74" s="13"/>
      <c r="K74" s="13"/>
      <c r="L74" s="13"/>
    </row>
    <row r="75" spans="3:12" ht="12.75">
      <c r="C75" s="2"/>
      <c r="D75" s="2"/>
      <c r="F75" s="13"/>
      <c r="G75" s="13"/>
      <c r="H75" s="13"/>
      <c r="I75" s="13"/>
      <c r="J75" s="13"/>
      <c r="K75" s="13"/>
      <c r="L75" s="13"/>
    </row>
    <row r="76" spans="3:12" ht="12.75">
      <c r="C76" s="2"/>
      <c r="D76" s="2"/>
      <c r="F76" s="13"/>
      <c r="G76" s="13"/>
      <c r="H76" s="13"/>
      <c r="I76" s="13"/>
      <c r="J76" s="13"/>
      <c r="K76" s="13"/>
      <c r="L76" s="13"/>
    </row>
    <row r="77" spans="3:12" ht="12.75">
      <c r="C77" s="2"/>
      <c r="D77" s="2"/>
      <c r="F77" s="13"/>
      <c r="G77" s="13"/>
      <c r="H77" s="13"/>
      <c r="I77" s="13"/>
      <c r="J77" s="13"/>
      <c r="K77" s="13"/>
      <c r="L77" s="13"/>
    </row>
    <row r="78" spans="3:12" ht="12.75">
      <c r="C78" s="2"/>
      <c r="D78" s="2"/>
      <c r="F78" s="13"/>
      <c r="G78" s="13"/>
      <c r="H78" s="13"/>
      <c r="I78" s="13"/>
      <c r="J78" s="13"/>
      <c r="K78" s="13"/>
      <c r="L78" s="13"/>
    </row>
    <row r="79" spans="3:12" ht="12.75">
      <c r="C79" s="2"/>
      <c r="D79" s="2"/>
      <c r="F79" s="13"/>
      <c r="G79" s="13"/>
      <c r="H79" s="13"/>
      <c r="I79" s="13"/>
      <c r="J79" s="13"/>
      <c r="K79" s="13"/>
      <c r="L79" s="13"/>
    </row>
    <row r="80" spans="3:12" ht="12.75">
      <c r="C80" s="2"/>
      <c r="D80" s="2"/>
      <c r="F80" s="13"/>
      <c r="G80" s="13"/>
      <c r="H80" s="13"/>
      <c r="I80" s="13"/>
      <c r="J80" s="13"/>
      <c r="K80" s="13"/>
      <c r="L80" s="13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0" r:id="rId3"/>
  <headerFooter alignWithMargins="0">
    <oddHeader>&amp;CXanten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3:O81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9" customWidth="1"/>
    <col min="7" max="7" width="10.57421875" style="9" customWidth="1"/>
    <col min="8" max="10" width="11.421875" style="9" customWidth="1"/>
    <col min="11" max="11" width="9.57421875" style="9" customWidth="1"/>
    <col min="12" max="12" width="12.57421875" style="9" customWidth="1"/>
    <col min="13" max="13" width="0" style="0" hidden="1" customWidth="1"/>
    <col min="14" max="14" width="11.8515625" style="0" customWidth="1"/>
    <col min="15" max="15" width="13.421875" style="0" customWidth="1"/>
  </cols>
  <sheetData>
    <row r="1" ht="12.75"/>
    <row r="2" ht="12.75"/>
    <row r="3" ht="12.75">
      <c r="A3" s="2" t="s">
        <v>4</v>
      </c>
    </row>
    <row r="4" spans="1:11" ht="12.75">
      <c r="A4" t="s">
        <v>6</v>
      </c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1:11" ht="12.75">
      <c r="A5"/>
      <c r="E5" s="1" t="s">
        <v>14</v>
      </c>
      <c r="F5" s="16">
        <f aca="true" t="shared" si="0" ref="F5:K5">MIN(F8:F85)</f>
        <v>41.97</v>
      </c>
      <c r="G5" s="16">
        <f t="shared" si="0"/>
        <v>42.93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</row>
    <row r="6" ht="12.75"/>
    <row r="7" spans="1:15" ht="12.75">
      <c r="A7" s="4" t="s">
        <v>5</v>
      </c>
      <c r="B7" s="3" t="s">
        <v>0</v>
      </c>
      <c r="C7" s="3" t="s">
        <v>1</v>
      </c>
      <c r="D7" s="3" t="s">
        <v>7</v>
      </c>
      <c r="E7" s="4" t="s">
        <v>2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5" t="s">
        <v>3</v>
      </c>
      <c r="N7" s="12"/>
      <c r="O7" s="12"/>
    </row>
    <row r="8" spans="1:15" ht="12.75">
      <c r="A8" s="1">
        <f aca="true" t="shared" si="1" ref="A8:A46">IF(L8&gt;0,RANK(M8,M$1:M$65536),0)</f>
        <v>2</v>
      </c>
      <c r="B8" s="1">
        <v>301</v>
      </c>
      <c r="C8" s="2" t="str">
        <f>+VLOOKUP($B8,Gesamt!$A$5:$D$170,2,FALSE)</f>
        <v>Jost</v>
      </c>
      <c r="D8" s="2" t="str">
        <f>+VLOOKUP($B8,Gesamt!$A$5:$D$170,3,FALSE)</f>
        <v>Patrick</v>
      </c>
      <c r="E8" s="1" t="str">
        <f>+VLOOKUP($B8,Gesamt!$A$5:$D$170,4,FALSE)</f>
        <v>Kerpen</v>
      </c>
      <c r="F8" s="13" t="str">
        <f>+VLOOKUP($B8,Gesamt!$A$5:$F$170,5,FALSE)</f>
        <v>40,74</v>
      </c>
      <c r="G8" s="13" t="str">
        <f>+VLOOKUP($B8,Gesamt!$A$5:$G$170,6,FALSE)</f>
        <v>41,47</v>
      </c>
      <c r="H8" s="13">
        <f>+VLOOKUP($B8,Gesamt!$A$5:$H$170,7,FALSE)</f>
        <v>0</v>
      </c>
      <c r="I8" s="13">
        <f>+VLOOKUP($B8,Gesamt!$A$5:$I$170,8,FALSE)</f>
        <v>0</v>
      </c>
      <c r="J8" s="13">
        <f>+VLOOKUP($B8,Gesamt!$A$5:$K$170,9,FALSE)</f>
        <v>0</v>
      </c>
      <c r="K8" s="13">
        <f>+VLOOKUP($B8,Gesamt!$A$5:$K$170,10,FALSE)</f>
        <v>0</v>
      </c>
      <c r="L8" s="13">
        <f>SUM(F8*$F$4+G8*$G$4+H8*$H$4+I8*$I$4+J8*$J$4+K8*$K$4)</f>
        <v>82.21</v>
      </c>
      <c r="M8">
        <f>IF(L8&gt;0,L8*-1,-1000)</f>
        <v>-82.21</v>
      </c>
      <c r="N8" s="11"/>
      <c r="O8" s="11"/>
    </row>
    <row r="9" spans="1:15" ht="12.75">
      <c r="A9" s="1">
        <f t="shared" si="1"/>
        <v>4</v>
      </c>
      <c r="B9" s="1">
        <v>302</v>
      </c>
      <c r="C9" s="2" t="str">
        <f>+VLOOKUP($B9,Gesamt!$A$5:$D$170,2,FALSE)</f>
        <v>Förster</v>
      </c>
      <c r="D9" s="2" t="str">
        <f>+VLOOKUP($B9,Gesamt!$A$5:$D$170,3,FALSE)</f>
        <v>Lars </v>
      </c>
      <c r="E9" s="1" t="str">
        <f>+VLOOKUP($B9,Gesamt!$A$5:$D$170,4,FALSE)</f>
        <v>Simmerath</v>
      </c>
      <c r="F9" s="13" t="str">
        <f>+VLOOKUP($B9,Gesamt!$A$5:$F$170,5,FALSE)</f>
        <v>41,65</v>
      </c>
      <c r="G9" s="13" t="str">
        <f>+VLOOKUP($B9,Gesamt!$A$5:$G$170,6,FALSE)</f>
        <v>40,61</v>
      </c>
      <c r="H9" s="13">
        <f>+VLOOKUP($B9,Gesamt!$A$5:$H$170,7,FALSE)</f>
        <v>0</v>
      </c>
      <c r="I9" s="13">
        <f>+VLOOKUP($B9,Gesamt!$A$5:$I$170,8,FALSE)</f>
        <v>0</v>
      </c>
      <c r="J9" s="13">
        <f>+VLOOKUP($B9,Gesamt!$A$5:$K$170,9,FALSE)</f>
        <v>0</v>
      </c>
      <c r="K9" s="13">
        <f>+VLOOKUP($B9,Gesamt!$A$5:$K$170,10,FALSE)</f>
        <v>0</v>
      </c>
      <c r="L9" s="13">
        <f aca="true" t="shared" si="2" ref="L9:L46">SUM(F9*$F$4+G9*$G$4+H9*$H$4+I9*$I$4+J9*$J$4+K9*$K$4)</f>
        <v>82.26</v>
      </c>
      <c r="M9">
        <f aca="true" t="shared" si="3" ref="M9:M46">IF(L9&gt;0,L9*-1,-1000)</f>
        <v>-82.26</v>
      </c>
      <c r="N9" s="11"/>
      <c r="O9" s="11"/>
    </row>
    <row r="10" spans="1:15" ht="12.75">
      <c r="A10" s="1">
        <f t="shared" si="1"/>
        <v>7</v>
      </c>
      <c r="B10" s="1">
        <v>303</v>
      </c>
      <c r="C10" s="2" t="str">
        <f>+VLOOKUP($B10,Gesamt!$A$5:$D$170,2,FALSE)</f>
        <v>Jost</v>
      </c>
      <c r="D10" s="2" t="str">
        <f>+VLOOKUP($B10,Gesamt!$A$5:$D$170,3,FALSE)</f>
        <v>Marcel</v>
      </c>
      <c r="E10" s="1" t="str">
        <f>+VLOOKUP($B10,Gesamt!$A$5:$D$170,4,FALSE)</f>
        <v>Kerpen</v>
      </c>
      <c r="F10" s="13" t="str">
        <f>+VLOOKUP($B10,Gesamt!$A$5:$F$170,5,FALSE)</f>
        <v>40,62</v>
      </c>
      <c r="G10" s="13" t="str">
        <f>+VLOOKUP($B10,Gesamt!$A$5:$G$170,6,FALSE)</f>
        <v>41,78</v>
      </c>
      <c r="H10" s="13">
        <f>+VLOOKUP($B10,Gesamt!$A$5:$H$170,7,FALSE)</f>
        <v>0</v>
      </c>
      <c r="I10" s="13">
        <f>+VLOOKUP($B10,Gesamt!$A$5:$I$170,8,FALSE)</f>
        <v>0</v>
      </c>
      <c r="J10" s="13">
        <f>+VLOOKUP($B10,Gesamt!$A$5:$K$170,9,FALSE)</f>
        <v>0</v>
      </c>
      <c r="K10" s="13">
        <f>+VLOOKUP($B10,Gesamt!$A$5:$K$170,10,FALSE)</f>
        <v>0</v>
      </c>
      <c r="L10" s="13">
        <f t="shared" si="2"/>
        <v>82.4</v>
      </c>
      <c r="M10">
        <f t="shared" si="3"/>
        <v>-82.4</v>
      </c>
      <c r="N10" s="11"/>
      <c r="O10" s="11"/>
    </row>
    <row r="11" spans="1:15" ht="12.75">
      <c r="A11" s="1">
        <f t="shared" si="1"/>
        <v>18</v>
      </c>
      <c r="B11" s="1">
        <v>304</v>
      </c>
      <c r="C11" s="2" t="str">
        <f>+VLOOKUP($B11,Gesamt!$A$5:$D$170,2,FALSE)</f>
        <v>Athmer</v>
      </c>
      <c r="D11" s="2" t="str">
        <f>+VLOOKUP($B11,Gesamt!$A$5:$D$170,3,FALSE)</f>
        <v>Wiebke</v>
      </c>
      <c r="E11" s="1" t="str">
        <f>+VLOOKUP($B11,Gesamt!$A$5:$D$170,4,FALSE)</f>
        <v>Rheine</v>
      </c>
      <c r="F11" s="13" t="str">
        <f>+VLOOKUP($B11,Gesamt!$A$5:$F$170,5,FALSE)</f>
        <v>41,75</v>
      </c>
      <c r="G11" s="13" t="str">
        <f>+VLOOKUP($B11,Gesamt!$A$5:$G$170,6,FALSE)</f>
        <v>41,01</v>
      </c>
      <c r="H11" s="13">
        <f>+VLOOKUP($B11,Gesamt!$A$5:$H$170,7,FALSE)</f>
        <v>0</v>
      </c>
      <c r="I11" s="13">
        <f>+VLOOKUP($B11,Gesamt!$A$5:$I$170,8,FALSE)</f>
        <v>0</v>
      </c>
      <c r="J11" s="13">
        <f>+VLOOKUP($B11,Gesamt!$A$5:$K$170,9,FALSE)</f>
        <v>0</v>
      </c>
      <c r="K11" s="13">
        <f>+VLOOKUP($B11,Gesamt!$A$5:$K$170,10,FALSE)</f>
        <v>0</v>
      </c>
      <c r="L11" s="13">
        <f t="shared" si="2"/>
        <v>82.76</v>
      </c>
      <c r="M11">
        <f t="shared" si="3"/>
        <v>-82.76</v>
      </c>
      <c r="N11" s="11"/>
      <c r="O11" s="11"/>
    </row>
    <row r="12" spans="1:15" ht="12.75">
      <c r="A12" s="1">
        <f t="shared" si="1"/>
        <v>11</v>
      </c>
      <c r="B12" s="1">
        <v>305</v>
      </c>
      <c r="C12" s="2" t="str">
        <f>+VLOOKUP($B12,Gesamt!$A$5:$D$170,2,FALSE)</f>
        <v>Meßbauer</v>
      </c>
      <c r="D12" s="2" t="str">
        <f>+VLOOKUP($B12,Gesamt!$A$5:$D$170,3,FALSE)</f>
        <v>Mariana</v>
      </c>
      <c r="E12" s="1" t="str">
        <f>+VLOOKUP($B12,Gesamt!$A$5:$D$170,4,FALSE)</f>
        <v>Rheine</v>
      </c>
      <c r="F12" s="13" t="str">
        <f>+VLOOKUP($B12,Gesamt!$A$5:$F$170,5,FALSE)</f>
        <v>40,74</v>
      </c>
      <c r="G12" s="13" t="str">
        <f>+VLOOKUP($B12,Gesamt!$A$5:$G$170,6,FALSE)</f>
        <v>41,83</v>
      </c>
      <c r="H12" s="13">
        <f>+VLOOKUP($B12,Gesamt!$A$5:$H$170,7,FALSE)</f>
        <v>0</v>
      </c>
      <c r="I12" s="13">
        <f>+VLOOKUP($B12,Gesamt!$A$5:$I$170,8,FALSE)</f>
        <v>0</v>
      </c>
      <c r="J12" s="13">
        <f>+VLOOKUP($B12,Gesamt!$A$5:$K$170,9,FALSE)</f>
        <v>0</v>
      </c>
      <c r="K12" s="13">
        <f>+VLOOKUP($B12,Gesamt!$A$5:$K$170,10,FALSE)</f>
        <v>0</v>
      </c>
      <c r="L12" s="13">
        <f t="shared" si="2"/>
        <v>82.57</v>
      </c>
      <c r="M12">
        <f t="shared" si="3"/>
        <v>-82.57</v>
      </c>
      <c r="N12" s="11"/>
      <c r="O12" s="11"/>
    </row>
    <row r="13" spans="1:15" ht="12.75">
      <c r="A13" s="1">
        <f t="shared" si="1"/>
        <v>7</v>
      </c>
      <c r="B13" s="1">
        <v>314</v>
      </c>
      <c r="C13" s="2" t="str">
        <f>+VLOOKUP($B13,Gesamt!$A$5:$D$170,2,FALSE)</f>
        <v>Reddieß</v>
      </c>
      <c r="D13" s="2" t="str">
        <f>+VLOOKUP($B13,Gesamt!$A$5:$D$170,3,FALSE)</f>
        <v>Shaune</v>
      </c>
      <c r="E13" s="1" t="str">
        <f>+VLOOKUP($B13,Gesamt!$A$5:$D$170,4,FALSE)</f>
        <v>Rheine</v>
      </c>
      <c r="F13" s="13" t="str">
        <f>+VLOOKUP($B13,Gesamt!$A$5:$F$170,5,FALSE)</f>
        <v>41,57</v>
      </c>
      <c r="G13" s="13" t="str">
        <f>+VLOOKUP($B13,Gesamt!$A$5:$G$170,6,FALSE)</f>
        <v>40,83</v>
      </c>
      <c r="H13" s="13">
        <f>+VLOOKUP($B13,Gesamt!$A$5:$H$170,7,FALSE)</f>
        <v>0</v>
      </c>
      <c r="I13" s="13">
        <f>+VLOOKUP($B13,Gesamt!$A$5:$I$170,8,FALSE)</f>
        <v>0</v>
      </c>
      <c r="J13" s="13">
        <f>+VLOOKUP($B13,Gesamt!$A$5:$K$170,9,FALSE)</f>
        <v>0</v>
      </c>
      <c r="K13" s="13">
        <f>+VLOOKUP($B13,Gesamt!$A$5:$K$170,10,FALSE)</f>
        <v>0</v>
      </c>
      <c r="L13" s="13">
        <f t="shared" si="2"/>
        <v>82.4</v>
      </c>
      <c r="M13">
        <f t="shared" si="3"/>
        <v>-82.4</v>
      </c>
      <c r="N13" s="11"/>
      <c r="O13" s="11"/>
    </row>
    <row r="14" spans="1:15" ht="12.75">
      <c r="A14" s="1">
        <f t="shared" si="1"/>
        <v>6</v>
      </c>
      <c r="B14" s="1">
        <v>316</v>
      </c>
      <c r="C14" s="2" t="str">
        <f>+VLOOKUP($B14,Gesamt!$A$5:$D$170,2,FALSE)</f>
        <v>Gorgus</v>
      </c>
      <c r="D14" s="2" t="str">
        <f>+VLOOKUP($B14,Gesamt!$A$5:$D$170,3,FALSE)</f>
        <v>Sandra</v>
      </c>
      <c r="E14" s="1" t="str">
        <f>+VLOOKUP($B14,Gesamt!$A$5:$D$170,4,FALSE)</f>
        <v>Kerpen</v>
      </c>
      <c r="F14" s="13" t="str">
        <f>+VLOOKUP($B14,Gesamt!$A$5:$F$170,5,FALSE)</f>
        <v>40,74</v>
      </c>
      <c r="G14" s="13" t="str">
        <f>+VLOOKUP($B14,Gesamt!$A$5:$G$170,6,FALSE)</f>
        <v>41,62</v>
      </c>
      <c r="H14" s="13">
        <f>+VLOOKUP($B14,Gesamt!$A$5:$H$170,7,FALSE)</f>
        <v>0</v>
      </c>
      <c r="I14" s="13">
        <f>+VLOOKUP($B14,Gesamt!$A$5:$I$170,8,FALSE)</f>
        <v>0</v>
      </c>
      <c r="J14" s="13">
        <f>+VLOOKUP($B14,Gesamt!$A$5:$K$170,9,FALSE)</f>
        <v>0</v>
      </c>
      <c r="K14" s="13">
        <f>+VLOOKUP($B14,Gesamt!$A$5:$K$170,10,FALSE)</f>
        <v>0</v>
      </c>
      <c r="L14" s="13">
        <f t="shared" si="2"/>
        <v>82.36</v>
      </c>
      <c r="M14">
        <f t="shared" si="3"/>
        <v>-82.36</v>
      </c>
      <c r="N14" s="11"/>
      <c r="O14" s="11"/>
    </row>
    <row r="15" spans="1:15" ht="12.75">
      <c r="A15" s="1">
        <f t="shared" si="1"/>
        <v>12</v>
      </c>
      <c r="B15" s="1">
        <v>317</v>
      </c>
      <c r="C15" s="2" t="str">
        <f>+VLOOKUP($B15,Gesamt!$A$5:$D$170,2,FALSE)</f>
        <v>Meyer</v>
      </c>
      <c r="D15" s="2" t="str">
        <f>+VLOOKUP($B15,Gesamt!$A$5:$D$170,3,FALSE)</f>
        <v>Patrick</v>
      </c>
      <c r="E15" s="1" t="str">
        <f>+VLOOKUP($B15,Gesamt!$A$5:$D$170,4,FALSE)</f>
        <v>Simmerath</v>
      </c>
      <c r="F15" s="13" t="str">
        <f>+VLOOKUP($B15,Gesamt!$A$5:$F$170,5,FALSE)</f>
        <v>41,60</v>
      </c>
      <c r="G15" s="13" t="str">
        <f>+VLOOKUP($B15,Gesamt!$A$5:$G$170,6,FALSE)</f>
        <v>40,99</v>
      </c>
      <c r="H15" s="13">
        <f>+VLOOKUP($B15,Gesamt!$A$5:$H$170,7,FALSE)</f>
        <v>0</v>
      </c>
      <c r="I15" s="13">
        <f>+VLOOKUP($B15,Gesamt!$A$5:$I$170,8,FALSE)</f>
        <v>0</v>
      </c>
      <c r="J15" s="13">
        <f>+VLOOKUP($B15,Gesamt!$A$5:$K$170,9,FALSE)</f>
        <v>0</v>
      </c>
      <c r="K15" s="13">
        <f>+VLOOKUP($B15,Gesamt!$A$5:$K$170,10,FALSE)</f>
        <v>0</v>
      </c>
      <c r="L15" s="13">
        <f t="shared" si="2"/>
        <v>82.59</v>
      </c>
      <c r="M15">
        <f t="shared" si="3"/>
        <v>-82.59</v>
      </c>
      <c r="N15" s="11"/>
      <c r="O15" s="11"/>
    </row>
    <row r="16" spans="1:15" ht="12.75">
      <c r="A16" s="1">
        <f t="shared" si="1"/>
        <v>14</v>
      </c>
      <c r="B16" s="1">
        <v>319</v>
      </c>
      <c r="C16" s="2" t="str">
        <f>+VLOOKUP($B16,Gesamt!$A$5:$D$170,2,FALSE)</f>
        <v>Lorenz</v>
      </c>
      <c r="D16" s="2" t="str">
        <f>+VLOOKUP($B16,Gesamt!$A$5:$D$170,3,FALSE)</f>
        <v>Linda</v>
      </c>
      <c r="E16" s="1" t="str">
        <f>+VLOOKUP($B16,Gesamt!$A$5:$D$170,4,FALSE)</f>
        <v>Overath</v>
      </c>
      <c r="F16" s="13" t="str">
        <f>+VLOOKUP($B16,Gesamt!$A$5:$F$170,5,FALSE)</f>
        <v>40,84</v>
      </c>
      <c r="G16" s="13" t="str">
        <f>+VLOOKUP($B16,Gesamt!$A$5:$G$170,6,FALSE)</f>
        <v>41,79</v>
      </c>
      <c r="H16" s="13">
        <f>+VLOOKUP($B16,Gesamt!$A$5:$H$170,7,FALSE)</f>
        <v>0</v>
      </c>
      <c r="I16" s="13">
        <f>+VLOOKUP($B16,Gesamt!$A$5:$I$170,8,FALSE)</f>
        <v>0</v>
      </c>
      <c r="J16" s="13">
        <f>+VLOOKUP($B16,Gesamt!$A$5:$K$170,9,FALSE)</f>
        <v>0</v>
      </c>
      <c r="K16" s="13">
        <f>+VLOOKUP($B16,Gesamt!$A$5:$K$170,10,FALSE)</f>
        <v>0</v>
      </c>
      <c r="L16" s="13">
        <f t="shared" si="2"/>
        <v>82.63</v>
      </c>
      <c r="M16">
        <f t="shared" si="3"/>
        <v>-82.63</v>
      </c>
      <c r="N16" s="11"/>
      <c r="O16" s="11"/>
    </row>
    <row r="17" spans="1:15" ht="12.75">
      <c r="A17" s="1">
        <f t="shared" si="1"/>
        <v>5</v>
      </c>
      <c r="B17" s="1">
        <v>320</v>
      </c>
      <c r="C17" s="2" t="str">
        <f>+VLOOKUP($B17,Gesamt!$A$5:$D$170,2,FALSE)</f>
        <v>Gorgus</v>
      </c>
      <c r="D17" s="2" t="str">
        <f>+VLOOKUP($B17,Gesamt!$A$5:$D$170,3,FALSE)</f>
        <v>Florian</v>
      </c>
      <c r="E17" s="1" t="str">
        <f>+VLOOKUP($B17,Gesamt!$A$5:$D$170,4,FALSE)</f>
        <v>Kerpen</v>
      </c>
      <c r="F17" s="13" t="str">
        <f>+VLOOKUP($B17,Gesamt!$A$5:$F$170,5,FALSE)</f>
        <v>41,57</v>
      </c>
      <c r="G17" s="13" t="str">
        <f>+VLOOKUP($B17,Gesamt!$A$5:$G$170,6,FALSE)</f>
        <v>40,70</v>
      </c>
      <c r="H17" s="13">
        <f>+VLOOKUP($B17,Gesamt!$A$5:$H$170,7,FALSE)</f>
        <v>0</v>
      </c>
      <c r="I17" s="13">
        <f>+VLOOKUP($B17,Gesamt!$A$5:$I$170,8,FALSE)</f>
        <v>0</v>
      </c>
      <c r="J17" s="13">
        <f>+VLOOKUP($B17,Gesamt!$A$5:$K$170,9,FALSE)</f>
        <v>0</v>
      </c>
      <c r="K17" s="13">
        <f>+VLOOKUP($B17,Gesamt!$A$5:$K$170,10,FALSE)</f>
        <v>0</v>
      </c>
      <c r="L17" s="13">
        <f t="shared" si="2"/>
        <v>82.27</v>
      </c>
      <c r="M17">
        <f t="shared" si="3"/>
        <v>-82.27</v>
      </c>
      <c r="N17" s="11"/>
      <c r="O17" s="11"/>
    </row>
    <row r="18" spans="1:15" ht="12.75">
      <c r="A18" s="1">
        <f t="shared" si="1"/>
        <v>23</v>
      </c>
      <c r="B18" s="1">
        <v>322</v>
      </c>
      <c r="C18" s="2" t="str">
        <f>+VLOOKUP($B18,Gesamt!$A$5:$D$170,2,FALSE)</f>
        <v>Wolters</v>
      </c>
      <c r="D18" s="2" t="str">
        <f>+VLOOKUP($B18,Gesamt!$A$5:$D$170,3,FALSE)</f>
        <v>Marcus</v>
      </c>
      <c r="E18" s="1" t="str">
        <f>+VLOOKUP($B18,Gesamt!$A$5:$D$170,4,FALSE)</f>
        <v>Kerpen</v>
      </c>
      <c r="F18" s="13" t="str">
        <f>+VLOOKUP($B18,Gesamt!$A$5:$F$170,5,FALSE)</f>
        <v>40,93</v>
      </c>
      <c r="G18" s="13" t="str">
        <f>+VLOOKUP($B18,Gesamt!$A$5:$G$170,6,FALSE)</f>
        <v>42,06</v>
      </c>
      <c r="H18" s="13">
        <f>+VLOOKUP($B18,Gesamt!$A$5:$H$170,7,FALSE)</f>
        <v>0</v>
      </c>
      <c r="I18" s="13">
        <f>+VLOOKUP($B18,Gesamt!$A$5:$I$170,8,FALSE)</f>
        <v>0</v>
      </c>
      <c r="J18" s="13">
        <f>+VLOOKUP($B18,Gesamt!$A$5:$K$170,9,FALSE)</f>
        <v>0</v>
      </c>
      <c r="K18" s="13">
        <f>+VLOOKUP($B18,Gesamt!$A$5:$K$170,10,FALSE)</f>
        <v>0</v>
      </c>
      <c r="L18" s="13">
        <f t="shared" si="2"/>
        <v>82.99</v>
      </c>
      <c r="M18">
        <f t="shared" si="3"/>
        <v>-82.99</v>
      </c>
      <c r="N18" s="11"/>
      <c r="O18" s="11"/>
    </row>
    <row r="19" spans="1:15" ht="12.75">
      <c r="A19" s="1">
        <f t="shared" si="1"/>
        <v>19</v>
      </c>
      <c r="B19" s="1">
        <v>326</v>
      </c>
      <c r="C19" s="2" t="str">
        <f>+VLOOKUP($B19,Gesamt!$A$5:$D$170,2,FALSE)</f>
        <v>Wolters</v>
      </c>
      <c r="D19" s="2" t="str">
        <f>+VLOOKUP($B19,Gesamt!$A$5:$D$170,3,FALSE)</f>
        <v>Philipp</v>
      </c>
      <c r="E19" s="1" t="str">
        <f>+VLOOKUP($B19,Gesamt!$A$5:$D$170,4,FALSE)</f>
        <v>Kerpen</v>
      </c>
      <c r="F19" s="13" t="str">
        <f>+VLOOKUP($B19,Gesamt!$A$5:$F$170,5,FALSE)</f>
        <v>41,81</v>
      </c>
      <c r="G19" s="13" t="str">
        <f>+VLOOKUP($B19,Gesamt!$A$5:$G$170,6,FALSE)</f>
        <v>41,06</v>
      </c>
      <c r="H19" s="13">
        <f>+VLOOKUP($B19,Gesamt!$A$5:$H$170,7,FALSE)</f>
        <v>0</v>
      </c>
      <c r="I19" s="13">
        <f>+VLOOKUP($B19,Gesamt!$A$5:$I$170,8,FALSE)</f>
        <v>0</v>
      </c>
      <c r="J19" s="13">
        <f>+VLOOKUP($B19,Gesamt!$A$5:$K$170,9,FALSE)</f>
        <v>0</v>
      </c>
      <c r="K19" s="13">
        <f>+VLOOKUP($B19,Gesamt!$A$5:$K$170,10,FALSE)</f>
        <v>0</v>
      </c>
      <c r="L19" s="13">
        <f t="shared" si="2"/>
        <v>82.87</v>
      </c>
      <c r="M19">
        <f t="shared" si="3"/>
        <v>-82.87</v>
      </c>
      <c r="N19" s="11"/>
      <c r="O19" s="11"/>
    </row>
    <row r="20" spans="1:15" ht="12.75">
      <c r="A20" s="1">
        <f t="shared" si="1"/>
        <v>17</v>
      </c>
      <c r="B20" s="1">
        <v>327</v>
      </c>
      <c r="C20" s="2" t="str">
        <f>+VLOOKUP($B20,Gesamt!$A$5:$D$170,2,FALSE)</f>
        <v>Deck</v>
      </c>
      <c r="D20" s="2" t="str">
        <f>+VLOOKUP($B20,Gesamt!$A$5:$D$170,3,FALSE)</f>
        <v>Manuel</v>
      </c>
      <c r="E20" s="1" t="str">
        <f>+VLOOKUP($B20,Gesamt!$A$5:$D$170,4,FALSE)</f>
        <v>Simmerath</v>
      </c>
      <c r="F20" s="13" t="str">
        <f>+VLOOKUP($B20,Gesamt!$A$5:$F$170,5,FALSE)</f>
        <v>40,80</v>
      </c>
      <c r="G20" s="13" t="str">
        <f>+VLOOKUP($B20,Gesamt!$A$5:$G$170,6,FALSE)</f>
        <v>41,93</v>
      </c>
      <c r="H20" s="13">
        <f>+VLOOKUP($B20,Gesamt!$A$5:$H$170,7,FALSE)</f>
        <v>0</v>
      </c>
      <c r="I20" s="13">
        <f>+VLOOKUP($B20,Gesamt!$A$5:$I$170,8,FALSE)</f>
        <v>0</v>
      </c>
      <c r="J20" s="13">
        <f>+VLOOKUP($B20,Gesamt!$A$5:$K$170,9,FALSE)</f>
        <v>0</v>
      </c>
      <c r="K20" s="13">
        <f>+VLOOKUP($B20,Gesamt!$A$5:$K$170,10,FALSE)</f>
        <v>0</v>
      </c>
      <c r="L20" s="13">
        <f t="shared" si="2"/>
        <v>82.73</v>
      </c>
      <c r="M20">
        <f t="shared" si="3"/>
        <v>-82.73</v>
      </c>
      <c r="N20" s="11"/>
      <c r="O20" s="11"/>
    </row>
    <row r="21" spans="1:15" ht="12.75">
      <c r="A21" s="1">
        <f t="shared" si="1"/>
        <v>20</v>
      </c>
      <c r="B21" s="1">
        <v>332</v>
      </c>
      <c r="C21" s="2" t="str">
        <f>+VLOOKUP($B21,Gesamt!$A$5:$D$170,2,FALSE)</f>
        <v>van Limbeck</v>
      </c>
      <c r="D21" s="2" t="str">
        <f>+VLOOKUP($B21,Gesamt!$A$5:$D$170,3,FALSE)</f>
        <v>Lena</v>
      </c>
      <c r="E21" s="1" t="str">
        <f>+VLOOKUP($B21,Gesamt!$A$5:$D$170,4,FALSE)</f>
        <v>Friedrichsfeld</v>
      </c>
      <c r="F21" s="13" t="str">
        <f>+VLOOKUP($B21,Gesamt!$A$5:$F$170,5,FALSE)</f>
        <v>41,75</v>
      </c>
      <c r="G21" s="13" t="str">
        <f>+VLOOKUP($B21,Gesamt!$A$5:$G$170,6,FALSE)</f>
        <v>41,13</v>
      </c>
      <c r="H21" s="13">
        <f>+VLOOKUP($B21,Gesamt!$A$5:$H$170,7,FALSE)</f>
        <v>0</v>
      </c>
      <c r="I21" s="13">
        <f>+VLOOKUP($B21,Gesamt!$A$5:$I$170,8,FALSE)</f>
        <v>0</v>
      </c>
      <c r="J21" s="13">
        <f>+VLOOKUP($B21,Gesamt!$A$5:$K$170,9,FALSE)</f>
        <v>0</v>
      </c>
      <c r="K21" s="13">
        <f>+VLOOKUP($B21,Gesamt!$A$5:$K$170,10,FALSE)</f>
        <v>0</v>
      </c>
      <c r="L21" s="13">
        <f t="shared" si="2"/>
        <v>82.88</v>
      </c>
      <c r="M21">
        <f t="shared" si="3"/>
        <v>-82.88</v>
      </c>
      <c r="N21" s="11"/>
      <c r="O21" s="11"/>
    </row>
    <row r="22" spans="1:15" ht="12.75">
      <c r="A22" s="1">
        <f t="shared" si="1"/>
        <v>10</v>
      </c>
      <c r="B22" s="1">
        <v>333</v>
      </c>
      <c r="C22" s="2" t="str">
        <f>+VLOOKUP($B22,Gesamt!$A$5:$D$170,2,FALSE)</f>
        <v>Wunderlich</v>
      </c>
      <c r="D22" s="2" t="str">
        <f>+VLOOKUP($B22,Gesamt!$A$5:$D$170,3,FALSE)</f>
        <v>Lena</v>
      </c>
      <c r="E22" s="1" t="str">
        <f>+VLOOKUP($B22,Gesamt!$A$5:$D$170,4,FALSE)</f>
        <v>Ruppichteroth</v>
      </c>
      <c r="F22" s="13" t="str">
        <f>+VLOOKUP($B22,Gesamt!$A$5:$F$170,5,FALSE)</f>
        <v>40,63</v>
      </c>
      <c r="G22" s="13" t="str">
        <f>+VLOOKUP($B22,Gesamt!$A$5:$G$170,6,FALSE)</f>
        <v>41,80</v>
      </c>
      <c r="H22" s="13">
        <f>+VLOOKUP($B22,Gesamt!$A$5:$H$170,7,FALSE)</f>
        <v>0</v>
      </c>
      <c r="I22" s="13">
        <f>+VLOOKUP($B22,Gesamt!$A$5:$I$170,8,FALSE)</f>
        <v>0</v>
      </c>
      <c r="J22" s="13">
        <f>+VLOOKUP($B22,Gesamt!$A$5:$K$170,9,FALSE)</f>
        <v>0</v>
      </c>
      <c r="K22" s="13">
        <f>+VLOOKUP($B22,Gesamt!$A$5:$K$170,10,FALSE)</f>
        <v>0</v>
      </c>
      <c r="L22" s="13">
        <f t="shared" si="2"/>
        <v>82.43</v>
      </c>
      <c r="M22">
        <f t="shared" si="3"/>
        <v>-82.43</v>
      </c>
      <c r="N22" s="11"/>
      <c r="O22" s="11"/>
    </row>
    <row r="23" spans="1:15" ht="12.75">
      <c r="A23" s="1">
        <f t="shared" si="1"/>
        <v>26</v>
      </c>
      <c r="B23" s="1">
        <v>334</v>
      </c>
      <c r="C23" s="2" t="str">
        <f>+VLOOKUP($B23,Gesamt!$A$5:$D$170,2,FALSE)</f>
        <v>Sippekamp</v>
      </c>
      <c r="D23" s="2" t="str">
        <f>+VLOOKUP($B23,Gesamt!$A$5:$D$170,3,FALSE)</f>
        <v>Marco</v>
      </c>
      <c r="E23" s="1" t="str">
        <f>+VLOOKUP($B23,Gesamt!$A$5:$D$170,4,FALSE)</f>
        <v>Friedrichsfeld</v>
      </c>
      <c r="F23" s="13" t="str">
        <f>+VLOOKUP($B23,Gesamt!$A$5:$F$170,5,FALSE)</f>
        <v>42,00</v>
      </c>
      <c r="G23" s="13" t="str">
        <f>+VLOOKUP($B23,Gesamt!$A$5:$G$170,6,FALSE)</f>
        <v>41,07</v>
      </c>
      <c r="H23" s="13">
        <f>+VLOOKUP($B23,Gesamt!$A$5:$H$170,7,FALSE)</f>
        <v>0</v>
      </c>
      <c r="I23" s="13">
        <f>+VLOOKUP($B23,Gesamt!$A$5:$I$170,8,FALSE)</f>
        <v>0</v>
      </c>
      <c r="J23" s="13">
        <f>+VLOOKUP($B23,Gesamt!$A$5:$K$170,9,FALSE)</f>
        <v>0</v>
      </c>
      <c r="K23" s="13">
        <f>+VLOOKUP($B23,Gesamt!$A$5:$K$170,10,FALSE)</f>
        <v>0</v>
      </c>
      <c r="L23" s="13">
        <f t="shared" si="2"/>
        <v>83.07</v>
      </c>
      <c r="M23">
        <f t="shared" si="3"/>
        <v>-83.07</v>
      </c>
      <c r="N23" s="11"/>
      <c r="O23" s="11"/>
    </row>
    <row r="24" spans="1:15" ht="12.75">
      <c r="A24" s="1">
        <f t="shared" si="1"/>
        <v>9</v>
      </c>
      <c r="B24" s="1">
        <v>337</v>
      </c>
      <c r="C24" s="2" t="str">
        <f>+VLOOKUP($B24,Gesamt!$A$5:$D$170,2,FALSE)</f>
        <v>Deck</v>
      </c>
      <c r="D24" s="2" t="str">
        <f>+VLOOKUP($B24,Gesamt!$A$5:$D$170,3,FALSE)</f>
        <v>Sebastian</v>
      </c>
      <c r="E24" s="1" t="str">
        <f>+VLOOKUP($B24,Gesamt!$A$5:$D$170,4,FALSE)</f>
        <v>Simmerath</v>
      </c>
      <c r="F24" s="13" t="str">
        <f>+VLOOKUP($B24,Gesamt!$A$5:$F$170,5,FALSE)</f>
        <v>40,66</v>
      </c>
      <c r="G24" s="13" t="str">
        <f>+VLOOKUP($B24,Gesamt!$A$5:$G$170,6,FALSE)</f>
        <v>41,75</v>
      </c>
      <c r="H24" s="13">
        <f>+VLOOKUP($B24,Gesamt!$A$5:$H$170,7,FALSE)</f>
        <v>0</v>
      </c>
      <c r="I24" s="13">
        <f>+VLOOKUP($B24,Gesamt!$A$5:$I$170,8,FALSE)</f>
        <v>0</v>
      </c>
      <c r="J24" s="13">
        <f>+VLOOKUP($B24,Gesamt!$A$5:$K$170,9,FALSE)</f>
        <v>0</v>
      </c>
      <c r="K24" s="13">
        <f>+VLOOKUP($B24,Gesamt!$A$5:$K$170,10,FALSE)</f>
        <v>0</v>
      </c>
      <c r="L24" s="13">
        <f t="shared" si="2"/>
        <v>82.41</v>
      </c>
      <c r="M24">
        <f t="shared" si="3"/>
        <v>-82.41</v>
      </c>
      <c r="N24" s="11"/>
      <c r="O24" s="11"/>
    </row>
    <row r="25" spans="1:15" ht="12.75">
      <c r="A25" s="1">
        <f t="shared" si="1"/>
        <v>25</v>
      </c>
      <c r="B25" s="1">
        <v>338</v>
      </c>
      <c r="C25" s="2" t="str">
        <f>+VLOOKUP($B25,Gesamt!$A$5:$D$170,2,FALSE)</f>
        <v>Bollwerk</v>
      </c>
      <c r="D25" s="2" t="str">
        <f>+VLOOKUP($B25,Gesamt!$A$5:$D$170,3,FALSE)</f>
        <v>Joline</v>
      </c>
      <c r="E25" s="1" t="str">
        <f>+VLOOKUP($B25,Gesamt!$A$5:$D$170,4,FALSE)</f>
        <v>Friedrichsfeld</v>
      </c>
      <c r="F25" s="13" t="str">
        <f>+VLOOKUP($B25,Gesamt!$A$5:$F$170,5,FALSE)</f>
        <v>41,88</v>
      </c>
      <c r="G25" s="13" t="str">
        <f>+VLOOKUP($B25,Gesamt!$A$5:$G$170,6,FALSE)</f>
        <v>41,16</v>
      </c>
      <c r="H25" s="13">
        <f>+VLOOKUP($B25,Gesamt!$A$5:$H$170,7,FALSE)</f>
        <v>0</v>
      </c>
      <c r="I25" s="13">
        <f>+VLOOKUP($B25,Gesamt!$A$5:$I$170,8,FALSE)</f>
        <v>0</v>
      </c>
      <c r="J25" s="13">
        <f>+VLOOKUP($B25,Gesamt!$A$5:$K$170,9,FALSE)</f>
        <v>0</v>
      </c>
      <c r="K25" s="13">
        <f>+VLOOKUP($B25,Gesamt!$A$5:$K$170,10,FALSE)</f>
        <v>0</v>
      </c>
      <c r="L25" s="13">
        <f t="shared" si="2"/>
        <v>83.04</v>
      </c>
      <c r="M25">
        <f t="shared" si="3"/>
        <v>-83.04</v>
      </c>
      <c r="N25" s="11"/>
      <c r="O25" s="11"/>
    </row>
    <row r="26" spans="1:15" ht="12.75">
      <c r="A26" s="1">
        <f t="shared" si="1"/>
        <v>15</v>
      </c>
      <c r="B26" s="1">
        <v>340</v>
      </c>
      <c r="C26" s="2" t="str">
        <f>+VLOOKUP($B26,Gesamt!$A$5:$D$170,2,FALSE)</f>
        <v>Hollunder</v>
      </c>
      <c r="D26" s="2" t="str">
        <f>+VLOOKUP($B26,Gesamt!$A$5:$D$170,3,FALSE)</f>
        <v>Katharina</v>
      </c>
      <c r="E26" s="1" t="str">
        <f>+VLOOKUP($B26,Gesamt!$A$5:$D$170,4,FALSE)</f>
        <v>Friedrichsfeld</v>
      </c>
      <c r="F26" s="13" t="str">
        <f>+VLOOKUP($B26,Gesamt!$A$5:$F$170,5,FALSE)</f>
        <v>40,72</v>
      </c>
      <c r="G26" s="13" t="str">
        <f>+VLOOKUP($B26,Gesamt!$A$5:$G$170,6,FALSE)</f>
        <v>41,93</v>
      </c>
      <c r="H26" s="13">
        <f>+VLOOKUP($B26,Gesamt!$A$5:$H$170,7,FALSE)</f>
        <v>0</v>
      </c>
      <c r="I26" s="13">
        <f>+VLOOKUP($B26,Gesamt!$A$5:$I$170,8,FALSE)</f>
        <v>0</v>
      </c>
      <c r="J26" s="13">
        <f>+VLOOKUP($B26,Gesamt!$A$5:$K$170,9,FALSE)</f>
        <v>0</v>
      </c>
      <c r="K26" s="13">
        <f>+VLOOKUP($B26,Gesamt!$A$5:$K$170,10,FALSE)</f>
        <v>0</v>
      </c>
      <c r="L26" s="13">
        <f t="shared" si="2"/>
        <v>82.65</v>
      </c>
      <c r="M26">
        <f t="shared" si="3"/>
        <v>-82.65</v>
      </c>
      <c r="N26" s="11"/>
      <c r="O26" s="11"/>
    </row>
    <row r="27" spans="1:15" ht="12.75">
      <c r="A27" s="1">
        <f t="shared" si="1"/>
        <v>3</v>
      </c>
      <c r="B27" s="1">
        <v>341</v>
      </c>
      <c r="C27" s="2" t="str">
        <f>+VLOOKUP($B27,Gesamt!$A$5:$D$170,2,FALSE)</f>
        <v>Winnen</v>
      </c>
      <c r="D27" s="2" t="str">
        <f>+VLOOKUP($B27,Gesamt!$A$5:$D$170,3,FALSE)</f>
        <v>Jonas</v>
      </c>
      <c r="E27" s="1" t="str">
        <f>+VLOOKUP($B27,Gesamt!$A$5:$D$170,4,FALSE)</f>
        <v>Viersen</v>
      </c>
      <c r="F27" s="13" t="str">
        <f>+VLOOKUP($B27,Gesamt!$A$5:$F$170,5,FALSE)</f>
        <v>41,43</v>
      </c>
      <c r="G27" s="13" t="str">
        <f>+VLOOKUP($B27,Gesamt!$A$5:$G$170,6,FALSE)</f>
        <v>40,82</v>
      </c>
      <c r="H27" s="13">
        <f>+VLOOKUP($B27,Gesamt!$A$5:$H$170,7,FALSE)</f>
        <v>0</v>
      </c>
      <c r="I27" s="13">
        <f>+VLOOKUP($B27,Gesamt!$A$5:$I$170,8,FALSE)</f>
        <v>0</v>
      </c>
      <c r="J27" s="13">
        <f>+VLOOKUP($B27,Gesamt!$A$5:$K$170,9,FALSE)</f>
        <v>0</v>
      </c>
      <c r="K27" s="13">
        <f>+VLOOKUP($B27,Gesamt!$A$5:$K$170,10,FALSE)</f>
        <v>0</v>
      </c>
      <c r="L27" s="13">
        <f t="shared" si="2"/>
        <v>82.25</v>
      </c>
      <c r="M27">
        <f t="shared" si="3"/>
        <v>-82.25</v>
      </c>
      <c r="N27" s="11"/>
      <c r="O27" s="11"/>
    </row>
    <row r="28" spans="1:15" ht="12.75">
      <c r="A28" s="1">
        <f t="shared" si="1"/>
        <v>21</v>
      </c>
      <c r="B28" s="1">
        <v>342</v>
      </c>
      <c r="C28" s="2" t="str">
        <f>+VLOOKUP($B28,Gesamt!$A$5:$D$170,2,FALSE)</f>
        <v>Ricker</v>
      </c>
      <c r="D28" s="2" t="str">
        <f>+VLOOKUP($B28,Gesamt!$A$5:$D$170,3,FALSE)</f>
        <v>Claudia</v>
      </c>
      <c r="E28" s="1" t="str">
        <f>+VLOOKUP($B28,Gesamt!$A$5:$D$170,4,FALSE)</f>
        <v>Havixbeck</v>
      </c>
      <c r="F28" s="13" t="str">
        <f>+VLOOKUP($B28,Gesamt!$A$5:$F$170,5,FALSE)</f>
        <v>40,85</v>
      </c>
      <c r="G28" s="13" t="str">
        <f>+VLOOKUP($B28,Gesamt!$A$5:$G$170,6,FALSE)</f>
        <v>42,04</v>
      </c>
      <c r="H28" s="13">
        <f>+VLOOKUP($B28,Gesamt!$A$5:$H$170,7,FALSE)</f>
        <v>0</v>
      </c>
      <c r="I28" s="13">
        <f>+VLOOKUP($B28,Gesamt!$A$5:$I$170,8,FALSE)</f>
        <v>0</v>
      </c>
      <c r="J28" s="13">
        <f>+VLOOKUP($B28,Gesamt!$A$5:$K$170,9,FALSE)</f>
        <v>0</v>
      </c>
      <c r="K28" s="13">
        <f>+VLOOKUP($B28,Gesamt!$A$5:$K$170,10,FALSE)</f>
        <v>0</v>
      </c>
      <c r="L28" s="13">
        <f t="shared" si="2"/>
        <v>82.89</v>
      </c>
      <c r="M28">
        <f t="shared" si="3"/>
        <v>-82.89</v>
      </c>
      <c r="N28" s="11"/>
      <c r="O28" s="11"/>
    </row>
    <row r="29" spans="1:15" ht="12.75">
      <c r="A29" s="1">
        <f t="shared" si="1"/>
        <v>32</v>
      </c>
      <c r="B29" s="1">
        <v>343</v>
      </c>
      <c r="C29" s="2" t="str">
        <f>+VLOOKUP($B29,Gesamt!$A$5:$D$170,2,FALSE)</f>
        <v>Lütke</v>
      </c>
      <c r="D29" s="2" t="str">
        <f>+VLOOKUP($B29,Gesamt!$A$5:$D$170,3,FALSE)</f>
        <v>Mara</v>
      </c>
      <c r="E29" s="1" t="str">
        <f>+VLOOKUP($B29,Gesamt!$A$5:$D$170,4,FALSE)</f>
        <v>Friedrichsfeld</v>
      </c>
      <c r="F29" s="13" t="str">
        <f>+VLOOKUP($B29,Gesamt!$A$5:$F$170,5,FALSE)</f>
        <v>42,02</v>
      </c>
      <c r="G29" s="13" t="str">
        <f>+VLOOKUP($B29,Gesamt!$A$5:$G$170,6,FALSE)</f>
        <v>41,30</v>
      </c>
      <c r="H29" s="13">
        <f>+VLOOKUP($B29,Gesamt!$A$5:$H$170,7,FALSE)</f>
        <v>0</v>
      </c>
      <c r="I29" s="13">
        <f>+VLOOKUP($B29,Gesamt!$A$5:$I$170,8,FALSE)</f>
        <v>0</v>
      </c>
      <c r="J29" s="13">
        <f>+VLOOKUP($B29,Gesamt!$A$5:$K$170,9,FALSE)</f>
        <v>0</v>
      </c>
      <c r="K29" s="13">
        <f>+VLOOKUP($B29,Gesamt!$A$5:$K$170,10,FALSE)</f>
        <v>0</v>
      </c>
      <c r="L29" s="13">
        <f t="shared" si="2"/>
        <v>83.32</v>
      </c>
      <c r="M29">
        <f t="shared" si="3"/>
        <v>-83.32</v>
      </c>
      <c r="N29" s="11"/>
      <c r="O29" s="11"/>
    </row>
    <row r="30" spans="1:15" ht="12.75">
      <c r="A30" s="1">
        <f t="shared" si="1"/>
        <v>38</v>
      </c>
      <c r="B30" s="1">
        <v>344</v>
      </c>
      <c r="C30" s="2" t="str">
        <f>+VLOOKUP($B30,Gesamt!$A$5:$D$170,2,FALSE)</f>
        <v>Blix</v>
      </c>
      <c r="D30" s="2" t="str">
        <f>+VLOOKUP($B30,Gesamt!$A$5:$D$170,3,FALSE)</f>
        <v>Leonie</v>
      </c>
      <c r="E30" s="1" t="str">
        <f>+VLOOKUP($B30,Gesamt!$A$5:$D$170,4,FALSE)</f>
        <v>Kevelaer</v>
      </c>
      <c r="F30" s="13" t="str">
        <f>+VLOOKUP($B30,Gesamt!$A$5:$F$170,5,FALSE)</f>
        <v>42,35</v>
      </c>
      <c r="G30" s="13" t="str">
        <f>+VLOOKUP($B30,Gesamt!$A$5:$G$170,6,FALSE)</f>
        <v>43,54</v>
      </c>
      <c r="H30" s="13">
        <f>+VLOOKUP($B30,Gesamt!$A$5:$H$170,7,FALSE)</f>
        <v>0</v>
      </c>
      <c r="I30" s="13">
        <f>+VLOOKUP($B30,Gesamt!$A$5:$I$170,8,FALSE)</f>
        <v>0</v>
      </c>
      <c r="J30" s="13">
        <f>+VLOOKUP($B30,Gesamt!$A$5:$K$170,9,FALSE)</f>
        <v>0</v>
      </c>
      <c r="K30" s="13">
        <f>+VLOOKUP($B30,Gesamt!$A$5:$K$170,10,FALSE)</f>
        <v>0</v>
      </c>
      <c r="L30" s="13">
        <f t="shared" si="2"/>
        <v>85.89</v>
      </c>
      <c r="M30">
        <f t="shared" si="3"/>
        <v>-85.89</v>
      </c>
      <c r="N30" s="11"/>
      <c r="O30" s="11"/>
    </row>
    <row r="31" spans="1:15" ht="12.75">
      <c r="A31" s="1">
        <f t="shared" si="1"/>
        <v>26</v>
      </c>
      <c r="B31" s="1">
        <v>345</v>
      </c>
      <c r="C31" s="2" t="str">
        <f>+VLOOKUP($B31,Gesamt!$A$5:$D$170,2,FALSE)</f>
        <v>Bloch</v>
      </c>
      <c r="D31" s="2" t="str">
        <f>+VLOOKUP($B31,Gesamt!$A$5:$D$170,3,FALSE)</f>
        <v>Christin </v>
      </c>
      <c r="E31" s="1" t="str">
        <f>+VLOOKUP($B31,Gesamt!$A$5:$D$170,4,FALSE)</f>
        <v>Friedrichsfeld</v>
      </c>
      <c r="F31" s="13" t="str">
        <f>+VLOOKUP($B31,Gesamt!$A$5:$F$170,5,FALSE)</f>
        <v>41,95</v>
      </c>
      <c r="G31" s="13" t="str">
        <f>+VLOOKUP($B31,Gesamt!$A$5:$G$170,6,FALSE)</f>
        <v>41,12</v>
      </c>
      <c r="H31" s="13">
        <f>+VLOOKUP($B31,Gesamt!$A$5:$H$170,7,FALSE)</f>
        <v>0</v>
      </c>
      <c r="I31" s="13">
        <f>+VLOOKUP($B31,Gesamt!$A$5:$I$170,8,FALSE)</f>
        <v>0</v>
      </c>
      <c r="J31" s="13">
        <f>+VLOOKUP($B31,Gesamt!$A$5:$K$170,9,FALSE)</f>
        <v>0</v>
      </c>
      <c r="K31" s="13">
        <f>+VLOOKUP($B31,Gesamt!$A$5:$K$170,10,FALSE)</f>
        <v>0</v>
      </c>
      <c r="L31" s="13">
        <f t="shared" si="2"/>
        <v>83.07</v>
      </c>
      <c r="M31">
        <f t="shared" si="3"/>
        <v>-83.07</v>
      </c>
      <c r="N31" s="11"/>
      <c r="O31" s="11"/>
    </row>
    <row r="32" spans="1:15" ht="12.75">
      <c r="A32" s="1">
        <f t="shared" si="1"/>
        <v>1</v>
      </c>
      <c r="B32" s="1">
        <v>346</v>
      </c>
      <c r="C32" s="2" t="str">
        <f>+VLOOKUP($B32,Gesamt!$A$5:$D$170,2,FALSE)</f>
        <v>Förster</v>
      </c>
      <c r="D32" s="2" t="str">
        <f>+VLOOKUP($B32,Gesamt!$A$5:$D$170,3,FALSE)</f>
        <v>Stefan</v>
      </c>
      <c r="E32" s="1" t="str">
        <f>+VLOOKUP($B32,Gesamt!$A$5:$D$170,4,FALSE)</f>
        <v>Kerpen</v>
      </c>
      <c r="F32" s="13" t="str">
        <f>+VLOOKUP($B32,Gesamt!$A$5:$F$170,5,FALSE)</f>
        <v>40,50</v>
      </c>
      <c r="G32" s="13" t="str">
        <f>+VLOOKUP($B32,Gesamt!$A$5:$G$170,6,FALSE)</f>
        <v>41,54</v>
      </c>
      <c r="H32" s="13">
        <f>+VLOOKUP($B32,Gesamt!$A$5:$H$170,7,FALSE)</f>
        <v>0</v>
      </c>
      <c r="I32" s="13">
        <f>+VLOOKUP($B32,Gesamt!$A$5:$I$170,8,FALSE)</f>
        <v>0</v>
      </c>
      <c r="J32" s="13">
        <f>+VLOOKUP($B32,Gesamt!$A$5:$K$170,9,FALSE)</f>
        <v>0</v>
      </c>
      <c r="K32" s="13">
        <f>+VLOOKUP($B32,Gesamt!$A$5:$K$170,10,FALSE)</f>
        <v>0</v>
      </c>
      <c r="L32" s="13">
        <f t="shared" si="2"/>
        <v>82.04</v>
      </c>
      <c r="M32">
        <f t="shared" si="3"/>
        <v>-82.04</v>
      </c>
      <c r="N32" s="11"/>
      <c r="O32" s="11"/>
    </row>
    <row r="33" spans="1:15" ht="12.75">
      <c r="A33" s="1">
        <f t="shared" si="1"/>
        <v>21</v>
      </c>
      <c r="B33" s="1">
        <v>348</v>
      </c>
      <c r="C33" s="2" t="str">
        <f>+VLOOKUP($B33,Gesamt!$A$5:$D$170,2,FALSE)</f>
        <v>Brüggemann</v>
      </c>
      <c r="D33" s="2" t="str">
        <f>+VLOOKUP($B33,Gesamt!$A$5:$D$170,3,FALSE)</f>
        <v>Jessica</v>
      </c>
      <c r="E33" s="1" t="str">
        <f>+VLOOKUP($B33,Gesamt!$A$5:$D$170,4,FALSE)</f>
        <v>Havixbeck</v>
      </c>
      <c r="F33" s="13" t="str">
        <f>+VLOOKUP($B33,Gesamt!$A$5:$F$170,5,FALSE)</f>
        <v>41,81</v>
      </c>
      <c r="G33" s="13" t="str">
        <f>+VLOOKUP($B33,Gesamt!$A$5:$G$170,6,FALSE)</f>
        <v>41,08</v>
      </c>
      <c r="H33" s="13">
        <f>+VLOOKUP($B33,Gesamt!$A$5:$H$170,7,FALSE)</f>
        <v>0</v>
      </c>
      <c r="I33" s="13">
        <f>+VLOOKUP($B33,Gesamt!$A$5:$I$170,8,FALSE)</f>
        <v>0</v>
      </c>
      <c r="J33" s="13">
        <f>+VLOOKUP($B33,Gesamt!$A$5:$K$170,9,FALSE)</f>
        <v>0</v>
      </c>
      <c r="K33" s="13">
        <f>+VLOOKUP($B33,Gesamt!$A$5:$K$170,10,FALSE)</f>
        <v>0</v>
      </c>
      <c r="L33" s="13">
        <f t="shared" si="2"/>
        <v>82.89</v>
      </c>
      <c r="M33">
        <f t="shared" si="3"/>
        <v>-82.89</v>
      </c>
      <c r="N33" s="11"/>
      <c r="O33" s="11"/>
    </row>
    <row r="34" spans="1:15" ht="12.75">
      <c r="A34" s="1">
        <f t="shared" si="1"/>
        <v>34</v>
      </c>
      <c r="B34" s="1">
        <v>350</v>
      </c>
      <c r="C34" s="2" t="str">
        <f>+VLOOKUP($B34,Gesamt!$A$5:$D$170,2,FALSE)</f>
        <v>Cetinkaya</v>
      </c>
      <c r="D34" s="2" t="str">
        <f>+VLOOKUP($B34,Gesamt!$A$5:$D$170,3,FALSE)</f>
        <v>Deniz</v>
      </c>
      <c r="E34" s="1" t="str">
        <f>+VLOOKUP($B34,Gesamt!$A$5:$D$170,4,FALSE)</f>
        <v>Friedrichsfeld</v>
      </c>
      <c r="F34" s="13" t="str">
        <f>+VLOOKUP($B34,Gesamt!$A$5:$F$170,5,FALSE)</f>
        <v>41,27</v>
      </c>
      <c r="G34" s="13" t="str">
        <f>+VLOOKUP($B34,Gesamt!$A$5:$G$170,6,FALSE)</f>
        <v>42,37</v>
      </c>
      <c r="H34" s="13">
        <f>+VLOOKUP($B34,Gesamt!$A$5:$H$170,7,FALSE)</f>
        <v>0</v>
      </c>
      <c r="I34" s="13">
        <f>+VLOOKUP($B34,Gesamt!$A$5:$I$170,8,FALSE)</f>
        <v>0</v>
      </c>
      <c r="J34" s="13">
        <f>+VLOOKUP($B34,Gesamt!$A$5:$K$170,9,FALSE)</f>
        <v>0</v>
      </c>
      <c r="K34" s="13">
        <f>+VLOOKUP($B34,Gesamt!$A$5:$K$170,10,FALSE)</f>
        <v>0</v>
      </c>
      <c r="L34" s="13">
        <f t="shared" si="2"/>
        <v>83.64</v>
      </c>
      <c r="M34">
        <f t="shared" si="3"/>
        <v>-83.64</v>
      </c>
      <c r="N34" s="11"/>
      <c r="O34" s="11"/>
    </row>
    <row r="35" spans="1:15" ht="12.75">
      <c r="A35" s="1">
        <f t="shared" si="1"/>
        <v>29</v>
      </c>
      <c r="B35" s="1">
        <v>353</v>
      </c>
      <c r="C35" s="2" t="str">
        <f>+VLOOKUP($B35,Gesamt!$A$5:$D$170,2,FALSE)</f>
        <v>Winnen</v>
      </c>
      <c r="D35" s="2" t="str">
        <f>+VLOOKUP($B35,Gesamt!$A$5:$D$170,3,FALSE)</f>
        <v>Franziska</v>
      </c>
      <c r="E35" s="1" t="str">
        <f>+VLOOKUP($B35,Gesamt!$A$5:$D$170,4,FALSE)</f>
        <v>Viersen</v>
      </c>
      <c r="F35" s="13" t="str">
        <f>+VLOOKUP($B35,Gesamt!$A$5:$F$170,5,FALSE)</f>
        <v>41,88</v>
      </c>
      <c r="G35" s="13" t="str">
        <f>+VLOOKUP($B35,Gesamt!$A$5:$G$170,6,FALSE)</f>
        <v>41,25</v>
      </c>
      <c r="H35" s="13">
        <f>+VLOOKUP($B35,Gesamt!$A$5:$H$170,7,FALSE)</f>
        <v>0</v>
      </c>
      <c r="I35" s="13">
        <f>+VLOOKUP($B35,Gesamt!$A$5:$I$170,8,FALSE)</f>
        <v>0</v>
      </c>
      <c r="J35" s="13">
        <f>+VLOOKUP($B35,Gesamt!$A$5:$K$170,9,FALSE)</f>
        <v>0</v>
      </c>
      <c r="K35" s="13">
        <f>+VLOOKUP($B35,Gesamt!$A$5:$K$170,10,FALSE)</f>
        <v>0</v>
      </c>
      <c r="L35" s="13">
        <f t="shared" si="2"/>
        <v>83.13</v>
      </c>
      <c r="M35">
        <f t="shared" si="3"/>
        <v>-83.13</v>
      </c>
      <c r="N35" s="11"/>
      <c r="O35" s="11"/>
    </row>
    <row r="36" spans="1:15" ht="12.75">
      <c r="A36" s="1">
        <f t="shared" si="1"/>
        <v>28</v>
      </c>
      <c r="B36" s="1">
        <v>354</v>
      </c>
      <c r="C36" s="2" t="str">
        <f>+VLOOKUP($B36,Gesamt!$A$5:$D$170,2,FALSE)</f>
        <v>Hegner</v>
      </c>
      <c r="D36" s="2" t="str">
        <f>+VLOOKUP($B36,Gesamt!$A$5:$D$170,3,FALSE)</f>
        <v>Mark</v>
      </c>
      <c r="E36" s="1" t="str">
        <f>+VLOOKUP($B36,Gesamt!$A$5:$D$170,4,FALSE)</f>
        <v>Friedrichsfeld</v>
      </c>
      <c r="F36" s="13" t="str">
        <f>+VLOOKUP($B36,Gesamt!$A$5:$F$170,5,FALSE)</f>
        <v>41,11</v>
      </c>
      <c r="G36" s="13" t="str">
        <f>+VLOOKUP($B36,Gesamt!$A$5:$G$170,6,FALSE)</f>
        <v>42,00</v>
      </c>
      <c r="H36" s="13">
        <f>+VLOOKUP($B36,Gesamt!$A$5:$H$170,7,FALSE)</f>
        <v>0</v>
      </c>
      <c r="I36" s="13">
        <f>+VLOOKUP($B36,Gesamt!$A$5:$I$170,8,FALSE)</f>
        <v>0</v>
      </c>
      <c r="J36" s="13">
        <f>+VLOOKUP($B36,Gesamt!$A$5:$K$170,9,FALSE)</f>
        <v>0</v>
      </c>
      <c r="K36" s="13">
        <f>+VLOOKUP($B36,Gesamt!$A$5:$K$170,10,FALSE)</f>
        <v>0</v>
      </c>
      <c r="L36" s="13">
        <f t="shared" si="2"/>
        <v>83.11</v>
      </c>
      <c r="M36">
        <f t="shared" si="3"/>
        <v>-83.11</v>
      </c>
      <c r="N36" s="11"/>
      <c r="O36" s="11"/>
    </row>
    <row r="37" spans="1:15" ht="12.75">
      <c r="A37" s="1">
        <f t="shared" si="1"/>
        <v>13</v>
      </c>
      <c r="B37" s="1">
        <v>355</v>
      </c>
      <c r="C37" s="2" t="str">
        <f>+VLOOKUP($B37,Gesamt!$A$5:$D$170,2,FALSE)</f>
        <v>Isaac</v>
      </c>
      <c r="D37" s="2" t="str">
        <f>+VLOOKUP($B37,Gesamt!$A$5:$D$170,3,FALSE)</f>
        <v>Marvin</v>
      </c>
      <c r="E37" s="1" t="str">
        <f>+VLOOKUP($B37,Gesamt!$A$5:$D$170,4,FALSE)</f>
        <v>Simmerath</v>
      </c>
      <c r="F37" s="13" t="str">
        <f>+VLOOKUP($B37,Gesamt!$A$5:$F$170,5,FALSE)</f>
        <v>41,77</v>
      </c>
      <c r="G37" s="13" t="str">
        <f>+VLOOKUP($B37,Gesamt!$A$5:$G$170,6,FALSE)</f>
        <v>40,83</v>
      </c>
      <c r="H37" s="13">
        <f>+VLOOKUP($B37,Gesamt!$A$5:$H$170,7,FALSE)</f>
        <v>0</v>
      </c>
      <c r="I37" s="13">
        <f>+VLOOKUP($B37,Gesamt!$A$5:$I$170,8,FALSE)</f>
        <v>0</v>
      </c>
      <c r="J37" s="13">
        <f>+VLOOKUP($B37,Gesamt!$A$5:$K$170,9,FALSE)</f>
        <v>0</v>
      </c>
      <c r="K37" s="13">
        <f>+VLOOKUP($B37,Gesamt!$A$5:$K$170,10,FALSE)</f>
        <v>0</v>
      </c>
      <c r="L37" s="13">
        <f t="shared" si="2"/>
        <v>82.6</v>
      </c>
      <c r="M37">
        <f t="shared" si="3"/>
        <v>-82.6</v>
      </c>
      <c r="N37" s="11"/>
      <c r="O37" s="11"/>
    </row>
    <row r="38" spans="1:15" ht="12.75">
      <c r="A38" s="1">
        <f t="shared" si="1"/>
        <v>30</v>
      </c>
      <c r="B38" s="1">
        <v>356</v>
      </c>
      <c r="C38" s="2" t="str">
        <f>+VLOOKUP($B38,Gesamt!$A$5:$D$170,2,FALSE)</f>
        <v>Brüning</v>
      </c>
      <c r="D38" s="2" t="str">
        <f>+VLOOKUP($B38,Gesamt!$A$5:$D$170,3,FALSE)</f>
        <v>Jessica</v>
      </c>
      <c r="E38" s="1" t="str">
        <f>+VLOOKUP($B38,Gesamt!$A$5:$D$170,4,FALSE)</f>
        <v>Xanten</v>
      </c>
      <c r="F38" s="13" t="str">
        <f>+VLOOKUP($B38,Gesamt!$A$5:$F$170,5,FALSE)</f>
        <v>41,13</v>
      </c>
      <c r="G38" s="13" t="str">
        <f>+VLOOKUP($B38,Gesamt!$A$5:$G$170,6,FALSE)</f>
        <v>42,05</v>
      </c>
      <c r="H38" s="13">
        <f>+VLOOKUP($B38,Gesamt!$A$5:$H$170,7,FALSE)</f>
        <v>0</v>
      </c>
      <c r="I38" s="13">
        <f>+VLOOKUP($B38,Gesamt!$A$5:$I$170,8,FALSE)</f>
        <v>0</v>
      </c>
      <c r="J38" s="13">
        <f>+VLOOKUP($B38,Gesamt!$A$5:$K$170,9,FALSE)</f>
        <v>0</v>
      </c>
      <c r="K38" s="13">
        <f>+VLOOKUP($B38,Gesamt!$A$5:$K$170,10,FALSE)</f>
        <v>0</v>
      </c>
      <c r="L38" s="13">
        <f t="shared" si="2"/>
        <v>83.18</v>
      </c>
      <c r="M38">
        <f t="shared" si="3"/>
        <v>-83.18</v>
      </c>
      <c r="N38" s="11"/>
      <c r="O38" s="11"/>
    </row>
    <row r="39" spans="1:15" ht="12.75">
      <c r="A39" s="1">
        <f t="shared" si="1"/>
        <v>24</v>
      </c>
      <c r="B39" s="1">
        <v>357</v>
      </c>
      <c r="C39" s="2" t="str">
        <f>+VLOOKUP($B39,Gesamt!$A$5:$D$170,2,FALSE)</f>
        <v>Brückerhoff</v>
      </c>
      <c r="D39" s="2" t="str">
        <f>+VLOOKUP($B39,Gesamt!$A$5:$D$170,3,FALSE)</f>
        <v>Finja</v>
      </c>
      <c r="E39" s="1" t="str">
        <f>+VLOOKUP($B39,Gesamt!$A$5:$D$170,4,FALSE)</f>
        <v>Friedrichsfeld</v>
      </c>
      <c r="F39" s="13" t="str">
        <f>+VLOOKUP($B39,Gesamt!$A$5:$F$170,5,FALSE)</f>
        <v>42,10</v>
      </c>
      <c r="G39" s="13" t="str">
        <f>+VLOOKUP($B39,Gesamt!$A$5:$G$170,6,FALSE)</f>
        <v>40,93</v>
      </c>
      <c r="H39" s="13">
        <f>+VLOOKUP($B39,Gesamt!$A$5:$H$170,7,FALSE)</f>
        <v>0</v>
      </c>
      <c r="I39" s="13">
        <f>+VLOOKUP($B39,Gesamt!$A$5:$I$170,8,FALSE)</f>
        <v>0</v>
      </c>
      <c r="J39" s="13">
        <f>+VLOOKUP($B39,Gesamt!$A$5:$K$170,9,FALSE)</f>
        <v>0</v>
      </c>
      <c r="K39" s="13">
        <f>+VLOOKUP($B39,Gesamt!$A$5:$K$170,10,FALSE)</f>
        <v>0</v>
      </c>
      <c r="L39" s="13">
        <f t="shared" si="2"/>
        <v>83.03</v>
      </c>
      <c r="M39">
        <f t="shared" si="3"/>
        <v>-83.03</v>
      </c>
      <c r="N39" s="11"/>
      <c r="O39" s="11"/>
    </row>
    <row r="40" spans="1:15" ht="12.75">
      <c r="A40" s="1">
        <f t="shared" si="1"/>
        <v>35</v>
      </c>
      <c r="B40" s="1">
        <v>360</v>
      </c>
      <c r="C40" s="2" t="str">
        <f>+VLOOKUP($B40,Gesamt!$A$5:$D$170,2,FALSE)</f>
        <v>van der Bij</v>
      </c>
      <c r="D40" s="2" t="str">
        <f>+VLOOKUP($B40,Gesamt!$A$5:$D$170,3,FALSE)</f>
        <v>Yvonne</v>
      </c>
      <c r="E40" s="1" t="str">
        <f>+VLOOKUP($B40,Gesamt!$A$5:$D$170,4,FALSE)</f>
        <v>Xanten</v>
      </c>
      <c r="F40" s="13" t="str">
        <f>+VLOOKUP($B40,Gesamt!$A$5:$F$170,5,FALSE)</f>
        <v>41,59</v>
      </c>
      <c r="G40" s="13" t="str">
        <f>+VLOOKUP($B40,Gesamt!$A$5:$G$170,6,FALSE)</f>
        <v>42,41</v>
      </c>
      <c r="H40" s="13">
        <f>+VLOOKUP($B40,Gesamt!$A$5:$H$170,7,FALSE)</f>
        <v>0</v>
      </c>
      <c r="I40" s="13">
        <f>+VLOOKUP($B40,Gesamt!$A$5:$I$170,8,FALSE)</f>
        <v>0</v>
      </c>
      <c r="J40" s="13">
        <f>+VLOOKUP($B40,Gesamt!$A$5:$K$170,9,FALSE)</f>
        <v>0</v>
      </c>
      <c r="K40" s="13">
        <f>+VLOOKUP($B40,Gesamt!$A$5:$K$170,10,FALSE)</f>
        <v>0</v>
      </c>
      <c r="L40" s="13">
        <f t="shared" si="2"/>
        <v>84</v>
      </c>
      <c r="M40">
        <f t="shared" si="3"/>
        <v>-84</v>
      </c>
      <c r="N40" s="11"/>
      <c r="O40" s="11"/>
    </row>
    <row r="41" spans="1:15" ht="12.75">
      <c r="A41" s="1">
        <f t="shared" si="1"/>
        <v>33</v>
      </c>
      <c r="B41" s="1">
        <v>362</v>
      </c>
      <c r="C41" s="2" t="str">
        <f>+VLOOKUP($B41,Gesamt!$A$5:$D$170,2,FALSE)</f>
        <v>Fregin</v>
      </c>
      <c r="D41" s="2" t="str">
        <f>+VLOOKUP($B41,Gesamt!$A$5:$D$170,3,FALSE)</f>
        <v>Lara</v>
      </c>
      <c r="E41" s="1" t="str">
        <f>+VLOOKUP($B41,Gesamt!$A$5:$D$170,4,FALSE)</f>
        <v>Friedrichsfeld</v>
      </c>
      <c r="F41" s="13" t="str">
        <f>+VLOOKUP($B41,Gesamt!$A$5:$F$170,5,FALSE)</f>
        <v>42,19</v>
      </c>
      <c r="G41" s="13" t="str">
        <f>+VLOOKUP($B41,Gesamt!$A$5:$G$170,6,FALSE)</f>
        <v>41,26</v>
      </c>
      <c r="H41" s="13">
        <f>+VLOOKUP($B41,Gesamt!$A$5:$H$170,7,FALSE)</f>
        <v>0</v>
      </c>
      <c r="I41" s="13">
        <f>+VLOOKUP($B41,Gesamt!$A$5:$I$170,8,FALSE)</f>
        <v>0</v>
      </c>
      <c r="J41" s="13">
        <f>+VLOOKUP($B41,Gesamt!$A$5:$K$170,9,FALSE)</f>
        <v>0</v>
      </c>
      <c r="K41" s="13">
        <f>+VLOOKUP($B41,Gesamt!$A$5:$K$170,10,FALSE)</f>
        <v>0</v>
      </c>
      <c r="L41" s="13">
        <f t="shared" si="2"/>
        <v>83.45</v>
      </c>
      <c r="M41">
        <f t="shared" si="3"/>
        <v>-83.45</v>
      </c>
      <c r="N41" s="11"/>
      <c r="O41" s="11"/>
    </row>
    <row r="42" spans="1:15" ht="12.75">
      <c r="A42" s="1">
        <f t="shared" si="1"/>
        <v>36</v>
      </c>
      <c r="B42" s="1">
        <v>364</v>
      </c>
      <c r="C42" s="2" t="str">
        <f>+VLOOKUP($B42,Gesamt!$A$5:$D$170,2,FALSE)</f>
        <v>Späker </v>
      </c>
      <c r="D42" s="2" t="str">
        <f>+VLOOKUP($B42,Gesamt!$A$5:$D$170,3,FALSE)</f>
        <v>Steffen</v>
      </c>
      <c r="E42" s="1" t="str">
        <f>+VLOOKUP($B42,Gesamt!$A$5:$D$170,4,FALSE)</f>
        <v>Friedrichsfeld</v>
      </c>
      <c r="F42" s="13" t="str">
        <f>+VLOOKUP($B42,Gesamt!$A$5:$F$170,5,FALSE)</f>
        <v>42,00</v>
      </c>
      <c r="G42" s="13" t="str">
        <f>+VLOOKUP($B42,Gesamt!$A$5:$G$170,6,FALSE)</f>
        <v>42,67</v>
      </c>
      <c r="H42" s="13">
        <f>+VLOOKUP($B42,Gesamt!$A$5:$H$170,7,FALSE)</f>
        <v>0</v>
      </c>
      <c r="I42" s="13">
        <f>+VLOOKUP($B42,Gesamt!$A$5:$I$170,8,FALSE)</f>
        <v>0</v>
      </c>
      <c r="J42" s="13">
        <f>+VLOOKUP($B42,Gesamt!$A$5:$K$170,9,FALSE)</f>
        <v>0</v>
      </c>
      <c r="K42" s="13">
        <f>+VLOOKUP($B42,Gesamt!$A$5:$K$170,10,FALSE)</f>
        <v>0</v>
      </c>
      <c r="L42" s="13">
        <f t="shared" si="2"/>
        <v>84.67</v>
      </c>
      <c r="M42">
        <f t="shared" si="3"/>
        <v>-84.67</v>
      </c>
      <c r="N42" s="11"/>
      <c r="O42" s="11"/>
    </row>
    <row r="43" spans="1:15" ht="12.75">
      <c r="A43" s="1">
        <f t="shared" si="1"/>
        <v>16</v>
      </c>
      <c r="B43" s="1">
        <v>369</v>
      </c>
      <c r="C43" s="2" t="str">
        <f>+VLOOKUP($B43,Gesamt!$A$5:$D$170,2,FALSE)</f>
        <v>Neubarth</v>
      </c>
      <c r="D43" s="2" t="str">
        <f>+VLOOKUP($B43,Gesamt!$A$5:$D$170,3,FALSE)</f>
        <v>Daniel</v>
      </c>
      <c r="E43" s="1" t="str">
        <f>+VLOOKUP($B43,Gesamt!$A$5:$D$170,4,FALSE)</f>
        <v>Friedrichsfeld</v>
      </c>
      <c r="F43" s="13" t="str">
        <f>+VLOOKUP($B43,Gesamt!$A$5:$F$170,5,FALSE)</f>
        <v>41,86</v>
      </c>
      <c r="G43" s="13" t="str">
        <f>+VLOOKUP($B43,Gesamt!$A$5:$G$170,6,FALSE)</f>
        <v>40,81</v>
      </c>
      <c r="H43" s="13">
        <f>+VLOOKUP($B43,Gesamt!$A$5:$H$170,7,FALSE)</f>
        <v>0</v>
      </c>
      <c r="I43" s="13">
        <f>+VLOOKUP($B43,Gesamt!$A$5:$I$170,8,FALSE)</f>
        <v>0</v>
      </c>
      <c r="J43" s="13">
        <f>+VLOOKUP($B43,Gesamt!$A$5:$K$170,9,FALSE)</f>
        <v>0</v>
      </c>
      <c r="K43" s="13">
        <f>+VLOOKUP($B43,Gesamt!$A$5:$K$170,10,FALSE)</f>
        <v>0</v>
      </c>
      <c r="L43" s="13">
        <f t="shared" si="2"/>
        <v>82.67</v>
      </c>
      <c r="M43">
        <f t="shared" si="3"/>
        <v>-82.67</v>
      </c>
      <c r="N43" s="11"/>
      <c r="O43" s="11"/>
    </row>
    <row r="44" spans="1:13" ht="12.75">
      <c r="A44" s="1">
        <f t="shared" si="1"/>
        <v>31</v>
      </c>
      <c r="B44" s="1">
        <v>375</v>
      </c>
      <c r="C44" s="2" t="str">
        <f>+VLOOKUP($B44,Gesamt!$A$5:$D$170,2,FALSE)</f>
        <v>Zwenger</v>
      </c>
      <c r="D44" s="2" t="str">
        <f>+VLOOKUP($B44,Gesamt!$A$5:$D$170,3,FALSE)</f>
        <v>Chiara</v>
      </c>
      <c r="E44" s="1" t="str">
        <f>+VLOOKUP($B44,Gesamt!$A$5:$D$170,4,FALSE)</f>
        <v>Mettingen</v>
      </c>
      <c r="F44" s="13" t="str">
        <f>+VLOOKUP($B44,Gesamt!$A$5:$F$170,5,FALSE)</f>
        <v>41,04</v>
      </c>
      <c r="G44" s="13" t="str">
        <f>+VLOOKUP($B44,Gesamt!$A$5:$G$170,6,FALSE)</f>
        <v>42,15</v>
      </c>
      <c r="H44" s="13">
        <f>+VLOOKUP($B44,Gesamt!$A$5:$H$170,7,FALSE)</f>
        <v>0</v>
      </c>
      <c r="I44" s="13">
        <f>+VLOOKUP($B44,Gesamt!$A$5:$I$170,8,FALSE)</f>
        <v>0</v>
      </c>
      <c r="J44" s="13">
        <f>+VLOOKUP($B44,Gesamt!$A$5:$K$170,9,FALSE)</f>
        <v>0</v>
      </c>
      <c r="K44" s="13">
        <f>+VLOOKUP($B44,Gesamt!$A$5:$K$170,10,FALSE)</f>
        <v>0</v>
      </c>
      <c r="L44" s="13">
        <f t="shared" si="2"/>
        <v>83.19</v>
      </c>
      <c r="M44">
        <f t="shared" si="3"/>
        <v>-83.19</v>
      </c>
    </row>
    <row r="45" spans="1:13" ht="12.75">
      <c r="A45" s="1">
        <f t="shared" si="1"/>
        <v>37</v>
      </c>
      <c r="B45" s="1">
        <v>385</v>
      </c>
      <c r="C45" s="2" t="str">
        <f>+VLOOKUP($B45,Gesamt!$A$5:$D$170,2,FALSE)</f>
        <v>Helmert</v>
      </c>
      <c r="D45" s="2" t="str">
        <f>+VLOOKUP($B45,Gesamt!$A$5:$D$170,3,FALSE)</f>
        <v>Tristan</v>
      </c>
      <c r="E45" s="1" t="str">
        <f>+VLOOKUP($B45,Gesamt!$A$5:$D$170,4,FALSE)</f>
        <v>Xanten</v>
      </c>
      <c r="F45" s="13">
        <f>+VLOOKUP($B45,Gesamt!$A$5:$F$170,5,FALSE)</f>
        <v>41.97</v>
      </c>
      <c r="G45" s="13">
        <f>+VLOOKUP($B45,Gesamt!$A$5:$G$170,6,FALSE)</f>
        <v>42.93</v>
      </c>
      <c r="H45" s="13">
        <f>+VLOOKUP($B45,Gesamt!$A$5:$H$170,7,FALSE)</f>
        <v>0</v>
      </c>
      <c r="I45" s="13">
        <f>+VLOOKUP($B45,Gesamt!$A$5:$I$170,8,FALSE)</f>
        <v>0</v>
      </c>
      <c r="J45" s="13">
        <f>+VLOOKUP($B45,Gesamt!$A$5:$K$170,9,FALSE)</f>
        <v>0</v>
      </c>
      <c r="K45" s="13">
        <f>+VLOOKUP($B45,Gesamt!$A$5:$K$170,10,FALSE)</f>
        <v>0</v>
      </c>
      <c r="L45" s="13">
        <f t="shared" si="2"/>
        <v>84.9</v>
      </c>
      <c r="M45">
        <f t="shared" si="3"/>
        <v>-84.9</v>
      </c>
    </row>
    <row r="46" spans="1:13" ht="12.75">
      <c r="A46" s="1">
        <f t="shared" si="1"/>
        <v>39</v>
      </c>
      <c r="B46" s="1">
        <v>386</v>
      </c>
      <c r="C46" s="2" t="str">
        <f>+VLOOKUP($B46,Gesamt!$A$5:$D$170,2,FALSE)</f>
        <v>Dorca</v>
      </c>
      <c r="D46" s="2" t="str">
        <f>+VLOOKUP($B46,Gesamt!$A$5:$D$170,3,FALSE)</f>
        <v>David</v>
      </c>
      <c r="E46" s="1" t="str">
        <f>+VLOOKUP($B46,Gesamt!$A$5:$D$170,4,FALSE)</f>
        <v>Xanten</v>
      </c>
      <c r="F46" s="13" t="str">
        <f>+VLOOKUP($B46,Gesamt!$A$5:$F$170,5,FALSE)</f>
        <v>44,00</v>
      </c>
      <c r="G46" s="13" t="str">
        <f>+VLOOKUP($B46,Gesamt!$A$5:$G$170,6,FALSE)</f>
        <v>43,73</v>
      </c>
      <c r="H46" s="13">
        <f>+VLOOKUP($B46,Gesamt!$A$5:$H$170,7,FALSE)</f>
        <v>0</v>
      </c>
      <c r="I46" s="13">
        <f>+VLOOKUP($B46,Gesamt!$A$5:$I$170,8,FALSE)</f>
        <v>0</v>
      </c>
      <c r="J46" s="13">
        <f>+VLOOKUP($B46,Gesamt!$A$5:$K$170,9,FALSE)</f>
        <v>0</v>
      </c>
      <c r="K46" s="13">
        <f>+VLOOKUP($B46,Gesamt!$A$5:$K$170,10,FALSE)</f>
        <v>0</v>
      </c>
      <c r="L46" s="13">
        <f t="shared" si="2"/>
        <v>87.73</v>
      </c>
      <c r="M46">
        <f t="shared" si="3"/>
        <v>-87.73</v>
      </c>
    </row>
    <row r="47" spans="2:12" ht="12.75">
      <c r="B47" s="1"/>
      <c r="C47" s="2"/>
      <c r="D47" s="2"/>
      <c r="F47" s="13"/>
      <c r="G47" s="13"/>
      <c r="H47" s="13"/>
      <c r="I47" s="13"/>
      <c r="J47" s="13"/>
      <c r="K47" s="13"/>
      <c r="L47" s="13"/>
    </row>
    <row r="48" spans="2:12" ht="12.75">
      <c r="B48" s="1"/>
      <c r="C48" s="2"/>
      <c r="D48" s="2"/>
      <c r="F48" s="13"/>
      <c r="G48" s="13"/>
      <c r="H48" s="13"/>
      <c r="I48" s="13"/>
      <c r="J48" s="13"/>
      <c r="K48" s="13"/>
      <c r="L48" s="13"/>
    </row>
    <row r="49" spans="2:12" ht="12.75">
      <c r="B49" s="1"/>
      <c r="C49" s="2"/>
      <c r="D49" s="2"/>
      <c r="F49" s="13"/>
      <c r="G49" s="13"/>
      <c r="H49" s="13"/>
      <c r="I49" s="13"/>
      <c r="J49" s="13"/>
      <c r="K49" s="13"/>
      <c r="L49" s="13"/>
    </row>
    <row r="50" spans="2:12" ht="12.75">
      <c r="B50" s="1"/>
      <c r="C50" s="2"/>
      <c r="D50" s="2"/>
      <c r="F50" s="13"/>
      <c r="G50" s="13"/>
      <c r="H50" s="13"/>
      <c r="I50" s="13"/>
      <c r="J50" s="13"/>
      <c r="K50" s="13"/>
      <c r="L50" s="13"/>
    </row>
    <row r="51" spans="2:12" ht="12.75">
      <c r="B51" s="1"/>
      <c r="C51" s="2"/>
      <c r="D51" s="2"/>
      <c r="F51" s="13"/>
      <c r="G51" s="13"/>
      <c r="H51" s="13"/>
      <c r="I51" s="13"/>
      <c r="J51" s="13"/>
      <c r="K51" s="13"/>
      <c r="L51" s="13"/>
    </row>
    <row r="52" spans="2:12" ht="12.75">
      <c r="B52" s="1"/>
      <c r="C52" s="2"/>
      <c r="D52" s="2"/>
      <c r="F52" s="13"/>
      <c r="G52" s="13"/>
      <c r="H52" s="13"/>
      <c r="I52" s="13"/>
      <c r="J52" s="13"/>
      <c r="K52" s="13"/>
      <c r="L52" s="13"/>
    </row>
    <row r="53" spans="2:12" ht="12.75">
      <c r="B53" s="1"/>
      <c r="C53" s="2"/>
      <c r="D53" s="2"/>
      <c r="F53" s="13"/>
      <c r="G53" s="13"/>
      <c r="H53" s="13"/>
      <c r="I53" s="13"/>
      <c r="J53" s="13"/>
      <c r="K53" s="13"/>
      <c r="L53" s="13"/>
    </row>
    <row r="54" spans="2:12" ht="12.75">
      <c r="B54" s="1"/>
      <c r="C54" s="2"/>
      <c r="D54" s="2"/>
      <c r="F54" s="13"/>
      <c r="G54" s="13"/>
      <c r="H54" s="13"/>
      <c r="I54" s="13"/>
      <c r="J54" s="13"/>
      <c r="K54" s="13"/>
      <c r="L54" s="13"/>
    </row>
    <row r="55" spans="2:12" ht="12.75">
      <c r="B55" s="1"/>
      <c r="C55" s="2"/>
      <c r="D55" s="2"/>
      <c r="F55" s="13"/>
      <c r="G55" s="13"/>
      <c r="H55" s="13"/>
      <c r="I55" s="13"/>
      <c r="J55" s="13"/>
      <c r="K55" s="13"/>
      <c r="L55" s="13"/>
    </row>
    <row r="56" spans="2:12" ht="12.75">
      <c r="B56" s="1"/>
      <c r="C56" s="2"/>
      <c r="D56" s="2"/>
      <c r="F56" s="13"/>
      <c r="G56" s="13"/>
      <c r="H56" s="13"/>
      <c r="I56" s="13"/>
      <c r="J56" s="13"/>
      <c r="K56" s="13"/>
      <c r="L56" s="13"/>
    </row>
    <row r="57" spans="2:12" ht="12.75">
      <c r="B57" s="1"/>
      <c r="C57" s="2"/>
      <c r="D57" s="2"/>
      <c r="F57" s="13"/>
      <c r="G57" s="13"/>
      <c r="H57" s="13"/>
      <c r="I57" s="13"/>
      <c r="J57" s="13"/>
      <c r="K57" s="13"/>
      <c r="L57" s="13"/>
    </row>
    <row r="58" spans="2:12" ht="12.75">
      <c r="B58" s="1"/>
      <c r="C58" s="2"/>
      <c r="D58" s="2"/>
      <c r="F58" s="13"/>
      <c r="G58" s="13"/>
      <c r="H58" s="13"/>
      <c r="I58" s="13"/>
      <c r="J58" s="13"/>
      <c r="K58" s="13"/>
      <c r="L58" s="13"/>
    </row>
    <row r="59" spans="2:12" ht="12.75">
      <c r="B59" s="1"/>
      <c r="C59" s="2"/>
      <c r="D59" s="2"/>
      <c r="F59" s="13"/>
      <c r="G59" s="13"/>
      <c r="H59" s="13"/>
      <c r="I59" s="13"/>
      <c r="J59" s="13"/>
      <c r="K59" s="13"/>
      <c r="L59" s="13"/>
    </row>
    <row r="60" spans="2:12" ht="12.75">
      <c r="B60" s="1"/>
      <c r="C60" s="2"/>
      <c r="D60" s="2"/>
      <c r="F60" s="13"/>
      <c r="G60" s="13"/>
      <c r="H60" s="13"/>
      <c r="I60" s="13"/>
      <c r="J60" s="13"/>
      <c r="K60" s="13"/>
      <c r="L60" s="13"/>
    </row>
    <row r="61" spans="2:12" ht="12.75">
      <c r="B61" s="1"/>
      <c r="C61" s="2"/>
      <c r="D61" s="2"/>
      <c r="F61" s="13"/>
      <c r="G61" s="13"/>
      <c r="H61" s="13"/>
      <c r="I61" s="13"/>
      <c r="J61" s="13"/>
      <c r="K61" s="13"/>
      <c r="L61" s="13"/>
    </row>
    <row r="62" spans="2:12" ht="12.75">
      <c r="B62" s="1"/>
      <c r="C62" s="2"/>
      <c r="D62" s="2"/>
      <c r="F62" s="13"/>
      <c r="G62" s="13"/>
      <c r="H62" s="13"/>
      <c r="I62" s="13"/>
      <c r="J62" s="13"/>
      <c r="K62" s="13"/>
      <c r="L62" s="13"/>
    </row>
    <row r="63" spans="2:12" ht="12.75">
      <c r="B63" s="1"/>
      <c r="C63" s="2"/>
      <c r="D63" s="2"/>
      <c r="F63" s="13"/>
      <c r="G63" s="13"/>
      <c r="H63" s="13"/>
      <c r="I63" s="13"/>
      <c r="J63" s="13"/>
      <c r="K63" s="13"/>
      <c r="L63" s="13"/>
    </row>
    <row r="64" spans="2:12" ht="12.75">
      <c r="B64" s="1"/>
      <c r="C64" s="2"/>
      <c r="D64" s="2"/>
      <c r="F64" s="13"/>
      <c r="G64" s="13"/>
      <c r="H64" s="13"/>
      <c r="I64" s="13"/>
      <c r="J64" s="13"/>
      <c r="K64" s="13"/>
      <c r="L64" s="13"/>
    </row>
    <row r="65" spans="2:12" ht="12.75">
      <c r="B65" s="1"/>
      <c r="C65" s="2"/>
      <c r="D65" s="2"/>
      <c r="F65" s="13"/>
      <c r="G65" s="13"/>
      <c r="H65" s="13"/>
      <c r="I65" s="13"/>
      <c r="J65" s="13"/>
      <c r="K65" s="13"/>
      <c r="L65" s="13"/>
    </row>
    <row r="66" spans="2:12" ht="12.75">
      <c r="B66" s="1"/>
      <c r="C66" s="2"/>
      <c r="D66" s="2"/>
      <c r="F66" s="13"/>
      <c r="G66" s="13"/>
      <c r="H66" s="13"/>
      <c r="I66" s="13"/>
      <c r="J66" s="13"/>
      <c r="K66" s="13"/>
      <c r="L66" s="13"/>
    </row>
    <row r="67" spans="2:12" ht="12.75">
      <c r="B67" s="1"/>
      <c r="C67" s="2"/>
      <c r="D67" s="2"/>
      <c r="F67" s="13"/>
      <c r="G67" s="13"/>
      <c r="H67" s="13"/>
      <c r="I67" s="13"/>
      <c r="J67" s="13"/>
      <c r="K67" s="13"/>
      <c r="L67" s="13"/>
    </row>
    <row r="68" spans="2:12" ht="12.75">
      <c r="B68" s="1"/>
      <c r="C68" s="2"/>
      <c r="D68" s="2"/>
      <c r="F68" s="13"/>
      <c r="G68" s="13"/>
      <c r="H68" s="13"/>
      <c r="I68" s="13"/>
      <c r="J68" s="13"/>
      <c r="K68" s="13"/>
      <c r="L68" s="13"/>
    </row>
    <row r="69" spans="2:12" ht="12.75">
      <c r="B69" s="1"/>
      <c r="C69" s="2"/>
      <c r="D69" s="2"/>
      <c r="F69" s="13"/>
      <c r="G69" s="13"/>
      <c r="H69" s="13"/>
      <c r="I69" s="13"/>
      <c r="J69" s="13"/>
      <c r="K69" s="13"/>
      <c r="L69" s="13"/>
    </row>
    <row r="70" spans="2:12" ht="12.75">
      <c r="B70" s="1"/>
      <c r="C70" s="2"/>
      <c r="D70" s="2"/>
      <c r="F70" s="13"/>
      <c r="G70" s="13"/>
      <c r="H70" s="13"/>
      <c r="I70" s="13"/>
      <c r="J70" s="13"/>
      <c r="K70" s="13"/>
      <c r="L70" s="13"/>
    </row>
    <row r="71" spans="2:12" ht="12.75">
      <c r="B71" s="1"/>
      <c r="C71" s="2"/>
      <c r="D71" s="2"/>
      <c r="F71" s="13"/>
      <c r="G71" s="13"/>
      <c r="H71" s="13"/>
      <c r="I71" s="13"/>
      <c r="J71" s="13"/>
      <c r="K71" s="13"/>
      <c r="L71" s="13"/>
    </row>
    <row r="72" spans="2:12" ht="12.75">
      <c r="B72" s="1"/>
      <c r="C72" s="2"/>
      <c r="D72" s="2"/>
      <c r="F72" s="13"/>
      <c r="G72" s="13"/>
      <c r="H72" s="13"/>
      <c r="I72" s="13"/>
      <c r="J72" s="13"/>
      <c r="K72" s="13"/>
      <c r="L72" s="13"/>
    </row>
    <row r="73" spans="2:12" ht="12.75">
      <c r="B73" s="1"/>
      <c r="C73" s="2"/>
      <c r="D73" s="2"/>
      <c r="F73" s="13"/>
      <c r="G73" s="13"/>
      <c r="H73" s="13"/>
      <c r="I73" s="13"/>
      <c r="J73" s="13"/>
      <c r="K73" s="13"/>
      <c r="L73" s="13"/>
    </row>
    <row r="74" spans="2:12" ht="12.75">
      <c r="B74" s="1"/>
      <c r="C74" s="2"/>
      <c r="D74" s="2"/>
      <c r="F74" s="13"/>
      <c r="G74" s="13"/>
      <c r="H74" s="13"/>
      <c r="I74" s="13"/>
      <c r="J74" s="13"/>
      <c r="K74" s="13"/>
      <c r="L74" s="13"/>
    </row>
    <row r="75" spans="2:12" ht="12.75">
      <c r="B75" s="1"/>
      <c r="C75" s="2"/>
      <c r="D75" s="2"/>
      <c r="F75" s="13"/>
      <c r="G75" s="13"/>
      <c r="H75" s="13"/>
      <c r="I75" s="13"/>
      <c r="J75" s="13"/>
      <c r="K75" s="13"/>
      <c r="L75" s="13"/>
    </row>
    <row r="76" spans="2:12" ht="12.75">
      <c r="B76" s="1"/>
      <c r="C76" s="2"/>
      <c r="D76" s="2"/>
      <c r="F76" s="13"/>
      <c r="G76" s="13"/>
      <c r="H76" s="13"/>
      <c r="I76" s="13"/>
      <c r="J76" s="13"/>
      <c r="K76" s="13"/>
      <c r="L76" s="13"/>
    </row>
    <row r="77" spans="2:12" ht="12.75">
      <c r="B77" s="1"/>
      <c r="C77" s="2"/>
      <c r="D77" s="2"/>
      <c r="F77" s="13"/>
      <c r="G77" s="13"/>
      <c r="H77" s="13"/>
      <c r="I77" s="13"/>
      <c r="J77" s="13"/>
      <c r="K77" s="13"/>
      <c r="L77" s="13"/>
    </row>
    <row r="78" spans="2:12" ht="12.75">
      <c r="B78" s="1"/>
      <c r="C78" s="2"/>
      <c r="D78" s="2"/>
      <c r="F78" s="13"/>
      <c r="G78" s="13"/>
      <c r="H78" s="13"/>
      <c r="I78" s="13"/>
      <c r="J78" s="13"/>
      <c r="K78" s="13"/>
      <c r="L78" s="13"/>
    </row>
    <row r="79" spans="2:12" ht="12.75">
      <c r="B79" s="1"/>
      <c r="C79" s="2"/>
      <c r="D79" s="2"/>
      <c r="F79" s="13"/>
      <c r="G79" s="13"/>
      <c r="H79" s="13"/>
      <c r="I79" s="13"/>
      <c r="J79" s="13"/>
      <c r="K79" s="13"/>
      <c r="L79" s="13"/>
    </row>
    <row r="80" spans="2:12" ht="12.75">
      <c r="B80" s="1"/>
      <c r="C80" s="2"/>
      <c r="D80" s="2"/>
      <c r="F80" s="13"/>
      <c r="G80" s="13"/>
      <c r="H80" s="13"/>
      <c r="I80" s="13"/>
      <c r="J80" s="13"/>
      <c r="K80" s="13"/>
      <c r="L80" s="13"/>
    </row>
    <row r="81" spans="2:12" ht="12.75">
      <c r="B81" s="1"/>
      <c r="C81" s="2"/>
      <c r="D81" s="2"/>
      <c r="F81" s="13"/>
      <c r="G81" s="13"/>
      <c r="H81" s="13"/>
      <c r="I81" s="13"/>
      <c r="J81" s="13"/>
      <c r="K81" s="13"/>
      <c r="L81" s="13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0" r:id="rId3"/>
  <headerFooter alignWithMargins="0">
    <oddHeader>&amp;CXanten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2006-08-20T12:48:56Z</cp:lastPrinted>
  <dcterms:created xsi:type="dcterms:W3CDTF">2000-04-24T15:54:13Z</dcterms:created>
  <dcterms:modified xsi:type="dcterms:W3CDTF">2006-08-22T05:35:16Z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-2141691142</vt:i4>
  </property>
  <property fmtid="{D5CDD505-2E9C-101B-9397-08002B2CF9AE}" pid="3" name="_EmailSubject">
    <vt:lpwstr>Ergebnislisten</vt:lpwstr>
  </property>
  <property fmtid="{D5CDD505-2E9C-101B-9397-08002B2CF9AE}" pid="4" name="_AuthorEmail">
    <vt:lpwstr>silke_harrer@yahoo.de</vt:lpwstr>
  </property>
  <property fmtid="{D5CDD505-2E9C-101B-9397-08002B2CF9AE}" pid="5" name="_AuthorEmailDisplayName">
    <vt:lpwstr>Silke Harrer</vt:lpwstr>
  </property>
  <property fmtid="{D5CDD505-2E9C-101B-9397-08002B2CF9AE}" pid="6" name="_ReviewingToolsShownOnce">
    <vt:lpwstr/>
  </property>
</Properties>
</file>