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46" activeTab="0"/>
  </bookViews>
  <sheets>
    <sheet name="Gesamt" sheetId="1" r:id="rId1"/>
    <sheet name="Junior Ort" sheetId="2" r:id="rId2"/>
    <sheet name="Senior Ort " sheetId="3" r:id="rId3"/>
    <sheet name="Junior Gäste" sheetId="4" r:id="rId4"/>
    <sheet name="Senior Gäste" sheetId="5" r:id="rId5"/>
    <sheet name="Elite XL" sheetId="6" r:id="rId6"/>
    <sheet name="Junior Quali" sheetId="7" r:id="rId7"/>
    <sheet name="Senior Quali" sheetId="8" r:id="rId8"/>
  </sheets>
  <definedNames>
    <definedName name="_xlnm.Print_Titles" localSheetId="5">'Elite XL'!$7:$7</definedName>
    <definedName name="_xlnm.Print_Titles" localSheetId="0">'Gesamt'!$4:$4</definedName>
    <definedName name="_xlnm.Print_Titles" localSheetId="3">'Junior Gäste'!$7:$7</definedName>
    <definedName name="_xlnm.Print_Titles" localSheetId="1">'Junior Ort'!$7:$7</definedName>
    <definedName name="_xlnm.Print_Titles" localSheetId="6">'Junior Quali'!$7:$7</definedName>
    <definedName name="_xlnm.Print_Titles" localSheetId="4">'Senior Gäste'!$7:$7</definedName>
    <definedName name="_xlnm.Print_Titles" localSheetId="2">'Senior Ort '!$7:$7</definedName>
    <definedName name="_xlnm.Print_Titles" localSheetId="7">'Senior Quali'!$7:$7</definedName>
  </definedNames>
  <calcPr fullCalcOnLoad="1" fullPrecision="0"/>
</workbook>
</file>

<file path=xl/comments1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<sst xmlns="http://schemas.openxmlformats.org/spreadsheetml/2006/main" count="743" uniqueCount="319">
  <si>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</si>
  <si>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</si>
  <si>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</si>
  <si>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</si>
  <si>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</si>
  <si>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</si>
  <si>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</si>
  <si>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wird in der Gesamtliste angegeben</t>
  </si>
  <si>
    <t>Vorname</t>
  </si>
  <si>
    <t>Lauf 1</t>
  </si>
  <si>
    <t>Lauf 2</t>
  </si>
  <si>
    <t>Lauf 3</t>
  </si>
  <si>
    <t>Lauf 4</t>
  </si>
  <si>
    <t>Lauf 5</t>
  </si>
  <si>
    <t>Lauf 6</t>
  </si>
  <si>
    <t>Bestzeit je Lauf</t>
  </si>
  <si>
    <t>Zeitstrafe</t>
  </si>
  <si>
    <t>L1</t>
  </si>
  <si>
    <t>L2</t>
  </si>
  <si>
    <t>L3</t>
  </si>
  <si>
    <t>L4</t>
  </si>
  <si>
    <t>L6</t>
  </si>
  <si>
    <t>L5</t>
  </si>
  <si>
    <t>Förster</t>
  </si>
  <si>
    <t>Hannah</t>
  </si>
  <si>
    <t>Simmerath</t>
  </si>
  <si>
    <t>Sarah</t>
  </si>
  <si>
    <t>Kerpen</t>
  </si>
  <si>
    <t>van Loo</t>
  </si>
  <si>
    <t>Julian</t>
  </si>
  <si>
    <t>Ricker</t>
  </si>
  <si>
    <t>Oliver</t>
  </si>
  <si>
    <t>Havixbeck</t>
  </si>
  <si>
    <t>Krechter</t>
  </si>
  <si>
    <t>Henning</t>
  </si>
  <si>
    <t>Friedrichsfeld</t>
  </si>
  <si>
    <t>Müller</t>
  </si>
  <si>
    <t>Carolin</t>
  </si>
  <si>
    <t>Thomé</t>
  </si>
  <si>
    <t>Lucas</t>
  </si>
  <si>
    <t>Schwengers</t>
  </si>
  <si>
    <t>Viersen</t>
  </si>
  <si>
    <t>Honscha</t>
  </si>
  <si>
    <t>Mara</t>
  </si>
  <si>
    <t>Franziska</t>
  </si>
  <si>
    <t>Malte</t>
  </si>
  <si>
    <t>Kennard</t>
  </si>
  <si>
    <t>André</t>
  </si>
  <si>
    <t>Jaqueline</t>
  </si>
  <si>
    <t>Leon</t>
  </si>
  <si>
    <t>Herweg</t>
  </si>
  <si>
    <t>Janik Niko</t>
  </si>
  <si>
    <t>Götz-Heinemann</t>
  </si>
  <si>
    <t>David</t>
  </si>
  <si>
    <t>Stefan</t>
  </si>
  <si>
    <t>Lars</t>
  </si>
  <si>
    <t>Jost</t>
  </si>
  <si>
    <t>Patrick</t>
  </si>
  <si>
    <t>Lorenz</t>
  </si>
  <si>
    <t>Linda</t>
  </si>
  <si>
    <t>Overath</t>
  </si>
  <si>
    <t>Marcel</t>
  </si>
  <si>
    <t>Isaac</t>
  </si>
  <si>
    <t>Laura</t>
  </si>
  <si>
    <t>Stagge</t>
  </si>
  <si>
    <t>Jonas</t>
  </si>
  <si>
    <t>Rheine</t>
  </si>
  <si>
    <t>Meyer</t>
  </si>
  <si>
    <t>Sulitze</t>
  </si>
  <si>
    <t>Bergkamen</t>
  </si>
  <si>
    <t>Deck</t>
  </si>
  <si>
    <t>Manuel</t>
  </si>
  <si>
    <t>Marvin</t>
  </si>
  <si>
    <t>Sebastian</t>
  </si>
  <si>
    <t>Mathias</t>
  </si>
  <si>
    <t>Hollunder</t>
  </si>
  <si>
    <t>Katharina</t>
  </si>
  <si>
    <t>Ruppichteroth</t>
  </si>
  <si>
    <t xml:space="preserve">Strucken </t>
  </si>
  <si>
    <t>Thimo</t>
  </si>
  <si>
    <t>van Limbeck</t>
  </si>
  <si>
    <t>Lena</t>
  </si>
  <si>
    <t>Wunderlich</t>
  </si>
  <si>
    <t>Hummels</t>
  </si>
  <si>
    <t>Melisa</t>
  </si>
  <si>
    <t>Stromberg</t>
  </si>
  <si>
    <t>Wolters</t>
  </si>
  <si>
    <t>Philipp</t>
  </si>
  <si>
    <t>Lütke</t>
  </si>
  <si>
    <t>Huppertz</t>
  </si>
  <si>
    <t>Sven</t>
  </si>
  <si>
    <t>Späker</t>
  </si>
  <si>
    <t>Steffen</t>
  </si>
  <si>
    <t>Fregin</t>
  </si>
  <si>
    <t>Lara</t>
  </si>
  <si>
    <t>Claudia</t>
  </si>
  <si>
    <t>Neubarth</t>
  </si>
  <si>
    <t>Daniel</t>
  </si>
  <si>
    <t>Konietzny</t>
  </si>
  <si>
    <t>Mario</t>
  </si>
  <si>
    <t>Sippekamp</t>
  </si>
  <si>
    <t>Marco</t>
  </si>
  <si>
    <t>Bloch</t>
  </si>
  <si>
    <t>Christin</t>
  </si>
  <si>
    <t>Brückerhoff</t>
  </si>
  <si>
    <t>Finja</t>
  </si>
  <si>
    <t>Westermann</t>
  </si>
  <si>
    <t>Désirée</t>
  </si>
  <si>
    <t>Brünning</t>
  </si>
  <si>
    <t>Jessica</t>
  </si>
  <si>
    <t>Xanten</t>
  </si>
  <si>
    <t>Jan</t>
  </si>
  <si>
    <t>Ingenerf</t>
  </si>
  <si>
    <t>Cloth</t>
  </si>
  <si>
    <t>Roeben</t>
  </si>
  <si>
    <t>Marc</t>
  </si>
  <si>
    <t>Schmitz</t>
  </si>
  <si>
    <t>Robbi</t>
  </si>
  <si>
    <t>Krökel</t>
  </si>
  <si>
    <t>Marius</t>
  </si>
  <si>
    <t>Helge</t>
  </si>
  <si>
    <t>Offermann</t>
  </si>
  <si>
    <t>Holger</t>
  </si>
  <si>
    <t>Christopher</t>
  </si>
  <si>
    <t>Nils</t>
  </si>
  <si>
    <t>Maximilian</t>
  </si>
  <si>
    <t>Plinius</t>
  </si>
  <si>
    <t>Erik</t>
  </si>
  <si>
    <t>Garritsen</t>
  </si>
  <si>
    <t>Christoph</t>
  </si>
  <si>
    <t>Bentheim</t>
  </si>
  <si>
    <t>Möck</t>
  </si>
  <si>
    <t>Vivien</t>
  </si>
  <si>
    <t>Dreiech</t>
  </si>
  <si>
    <t>Dominik</t>
  </si>
  <si>
    <t>Voß</t>
  </si>
  <si>
    <t>Marie-Charlotte</t>
  </si>
  <si>
    <t>Claus</t>
  </si>
  <si>
    <t>Maik</t>
  </si>
  <si>
    <t>Leismann</t>
  </si>
  <si>
    <t>Mettingen</t>
  </si>
  <si>
    <t>Pascal</t>
  </si>
  <si>
    <t>Vanessa</t>
  </si>
  <si>
    <t>Seebich</t>
  </si>
  <si>
    <t>Reddieß</t>
  </si>
  <si>
    <t>Shaune</t>
  </si>
  <si>
    <t>Brüggemann</t>
  </si>
  <si>
    <t>Gorgus</t>
  </si>
  <si>
    <t>Sandra</t>
  </si>
  <si>
    <t>Schroer</t>
  </si>
  <si>
    <t>Sabrina</t>
  </si>
  <si>
    <t>Näther</t>
  </si>
  <si>
    <t>Kelch</t>
  </si>
  <si>
    <t>Ricarda</t>
  </si>
  <si>
    <t>Maria</t>
  </si>
  <si>
    <t>Moritz</t>
  </si>
  <si>
    <t>27,81</t>
  </si>
  <si>
    <t>26,92</t>
  </si>
  <si>
    <t>27,36</t>
  </si>
  <si>
    <t>26,85</t>
  </si>
  <si>
    <t>27,08</t>
  </si>
  <si>
    <t>27,51</t>
  </si>
  <si>
    <t>26,94</t>
  </si>
  <si>
    <t>27,26</t>
  </si>
  <si>
    <t>27,77</t>
  </si>
  <si>
    <t>27,50</t>
  </si>
  <si>
    <t>27,86</t>
  </si>
  <si>
    <t>27,69</t>
  </si>
  <si>
    <t>27,63</t>
  </si>
  <si>
    <t>28,20</t>
  </si>
  <si>
    <t>28,12</t>
  </si>
  <si>
    <t>29,95</t>
  </si>
  <si>
    <t>28,22</t>
  </si>
  <si>
    <t>28,50</t>
  </si>
  <si>
    <t>28,89</t>
  </si>
  <si>
    <t>27,55</t>
  </si>
  <si>
    <t>28,27</t>
  </si>
  <si>
    <t>28,75</t>
  </si>
  <si>
    <t>26,25</t>
  </si>
  <si>
    <t>26,67</t>
  </si>
  <si>
    <t>26,36</t>
  </si>
  <si>
    <t>26,65</t>
  </si>
  <si>
    <t>26,70</t>
  </si>
  <si>
    <t>26,21</t>
  </si>
  <si>
    <t>26,60</t>
  </si>
  <si>
    <t>26,61</t>
  </si>
  <si>
    <t>26,72</t>
  </si>
  <si>
    <t>26,19</t>
  </si>
  <si>
    <t>26,58</t>
  </si>
  <si>
    <t>26,41</t>
  </si>
  <si>
    <t>26,62</t>
  </si>
  <si>
    <t>26,63</t>
  </si>
  <si>
    <t>26,39</t>
  </si>
  <si>
    <t>26,57</t>
  </si>
  <si>
    <t>26,37</t>
  </si>
  <si>
    <t>26,55</t>
  </si>
  <si>
    <t>26,48</t>
  </si>
  <si>
    <t>26,71</t>
  </si>
  <si>
    <t>26,93</t>
  </si>
  <si>
    <t>26,18</t>
  </si>
  <si>
    <t>26,44</t>
  </si>
  <si>
    <t>26,13</t>
  </si>
  <si>
    <t>26,45</t>
  </si>
  <si>
    <t>26,26</t>
  </si>
  <si>
    <t>26,32</t>
  </si>
  <si>
    <t>26,20</t>
  </si>
  <si>
    <t>26,28</t>
  </si>
  <si>
    <t>26,10</t>
  </si>
  <si>
    <t>26,27</t>
  </si>
  <si>
    <t>26,29</t>
  </si>
  <si>
    <t>26,80</t>
  </si>
  <si>
    <t>26,23</t>
  </si>
  <si>
    <t>26,81</t>
  </si>
  <si>
    <t>26,42</t>
  </si>
  <si>
    <t>26,77</t>
  </si>
  <si>
    <t>27,33</t>
  </si>
  <si>
    <t>27,37</t>
  </si>
  <si>
    <t>27,07</t>
  </si>
  <si>
    <t>27,14</t>
  </si>
  <si>
    <t>27,25</t>
  </si>
  <si>
    <t>27,41</t>
  </si>
  <si>
    <t>27,58</t>
  </si>
  <si>
    <t>27,39</t>
  </si>
  <si>
    <t>27,64</t>
  </si>
  <si>
    <t>27,12</t>
  </si>
  <si>
    <t>27,23</t>
  </si>
  <si>
    <t>27,19</t>
  </si>
  <si>
    <t>28,04</t>
  </si>
  <si>
    <t>28,09</t>
  </si>
  <si>
    <t>27,72</t>
  </si>
  <si>
    <t>28,31</t>
  </si>
  <si>
    <t>27,40</t>
  </si>
  <si>
    <t>27,54</t>
  </si>
  <si>
    <t>26,15</t>
  </si>
  <si>
    <t>26,33</t>
  </si>
  <si>
    <t>26,69</t>
  </si>
  <si>
    <t>26,22</t>
  </si>
  <si>
    <t>26,07</t>
  </si>
  <si>
    <t>26,30</t>
  </si>
  <si>
    <t>26,09</t>
  </si>
  <si>
    <t>26,46</t>
  </si>
  <si>
    <t>26,64</t>
  </si>
  <si>
    <t>26,34</t>
  </si>
  <si>
    <t>26,31</t>
  </si>
  <si>
    <t>26,75</t>
  </si>
  <si>
    <t>26,16</t>
  </si>
  <si>
    <t>26,49</t>
  </si>
  <si>
    <t>26,04</t>
  </si>
  <si>
    <t>26,99</t>
  </si>
  <si>
    <t>26,89</t>
  </si>
  <si>
    <t>27,02</t>
  </si>
  <si>
    <t>26,73</t>
  </si>
  <si>
    <t>27,20</t>
  </si>
  <si>
    <t>27,48</t>
  </si>
  <si>
    <t>31,67</t>
  </si>
  <si>
    <t>27,75</t>
  </si>
  <si>
    <t>27,61</t>
  </si>
  <si>
    <t>28,03</t>
  </si>
  <si>
    <t>27,62</t>
  </si>
  <si>
    <t>28,18</t>
  </si>
  <si>
    <t>26,35</t>
  </si>
  <si>
    <t>26,05</t>
  </si>
  <si>
    <t>25,92</t>
  </si>
  <si>
    <t>26,38</t>
  </si>
  <si>
    <t>26,51</t>
  </si>
  <si>
    <t>26,82</t>
  </si>
  <si>
    <t>26,76</t>
  </si>
  <si>
    <t>26,47</t>
  </si>
  <si>
    <t>26,08</t>
  </si>
  <si>
    <t>26,01</t>
  </si>
  <si>
    <t>27,31</t>
  </si>
  <si>
    <t>27,44</t>
  </si>
  <si>
    <t>27,52</t>
  </si>
  <si>
    <t>27,60</t>
  </si>
  <si>
    <t>27,43</t>
  </si>
  <si>
    <t>27,10</t>
  </si>
  <si>
    <t>27,18</t>
  </si>
  <si>
    <t>27,24</t>
  </si>
  <si>
    <t>27,04</t>
  </si>
  <si>
    <t>27,97</t>
  </si>
  <si>
    <t>27,89</t>
  </si>
  <si>
    <t>27,74</t>
  </si>
  <si>
    <t>28,14</t>
  </si>
  <si>
    <t>25,96</t>
  </si>
  <si>
    <t>26,02</t>
  </si>
  <si>
    <t>25,99</t>
  </si>
  <si>
    <t>25,87</t>
  </si>
  <si>
    <t>25,91</t>
  </si>
  <si>
    <t>25,93</t>
  </si>
  <si>
    <t>26,54</t>
  </si>
  <si>
    <t>25,95</t>
  </si>
  <si>
    <t>26,43</t>
  </si>
  <si>
    <t>25,90</t>
  </si>
  <si>
    <t>26,84</t>
  </si>
  <si>
    <t>27,11</t>
  </si>
  <si>
    <t>26,88</t>
  </si>
  <si>
    <t>27,17</t>
  </si>
  <si>
    <t>27,42</t>
  </si>
  <si>
    <t>27,57</t>
  </si>
  <si>
    <t>26,98</t>
  </si>
  <si>
    <t>27,21</t>
  </si>
  <si>
    <t>27,05</t>
  </si>
  <si>
    <t>27,29</t>
  </si>
  <si>
    <t>27,30</t>
  </si>
  <si>
    <t>27,79</t>
  </si>
  <si>
    <t>27,87</t>
  </si>
  <si>
    <t>27,16</t>
  </si>
  <si>
    <t>28,29</t>
  </si>
  <si>
    <t>25,85</t>
  </si>
  <si>
    <t>25,97</t>
  </si>
  <si>
    <t>25,69</t>
  </si>
  <si>
    <t>26,00</t>
  </si>
  <si>
    <t>25,84</t>
  </si>
  <si>
    <t>26,24</t>
  </si>
  <si>
    <t>26,12</t>
  </si>
  <si>
    <t>26,17</t>
  </si>
  <si>
    <t>26,14</t>
  </si>
  <si>
    <t>26,74</t>
  </si>
  <si>
    <t>26,59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</si>
</sst>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299"/>
  <sheetViews>
    <sheetView tabSelected="1" zoomScale="95" zoomScaleNormal="95" workbookViewId="0" topLeftCell="A1">
      <pane ySplit="4" topLeftCell="BM5" activePane="bottomLeft" state="frozen"/>
      <selection pane="topLeft" activeCell="A1" sqref="A1"/>
      <selection pane="bottomLeft" activeCell="E3" sqref="E3"/>
    </sheetView>
  </sheetViews>
  <sheetFormatPr defaultColWidth="11.421875" defaultRowHeight="12.75"/>
  <cols>
    <col min="1" max="1" width="8.00390625" style="1" customWidth="1"/>
    <col min="2" max="2" width="20.00390625" style="0" customWidth="1"/>
    <col min="3" max="3" width="18.421875" style="0" customWidth="1"/>
    <col min="4" max="4" width="21.28125" style="0" customWidth="1"/>
    <col min="5" max="5" width="9.421875" style="8" customWidth="1"/>
    <col min="6" max="6" width="8.7109375" style="8" customWidth="1"/>
    <col min="7" max="7" width="8.57421875" style="8" customWidth="1"/>
    <col min="8" max="8" width="7.8515625" style="8" customWidth="1"/>
    <col min="9" max="9" width="9.00390625" style="8" customWidth="1"/>
    <col min="10" max="10" width="8.8515625" style="8" customWidth="1"/>
    <col min="11" max="15" width="5.421875" style="8" customWidth="1"/>
    <col min="16" max="16" width="5.28125" style="10" customWidth="1"/>
    <col min="17" max="17" width="11.421875" style="8" customWidth="1"/>
  </cols>
  <sheetData>
    <row r="1" spans="2:4" ht="12.75">
      <c r="B1" s="12"/>
      <c r="C1" s="12"/>
      <c r="D1" s="12"/>
    </row>
    <row r="2" spans="1:16" ht="12.75">
      <c r="A2" s="21" t="s">
        <v>4</v>
      </c>
      <c r="B2" s="21"/>
      <c r="C2" s="21"/>
      <c r="D2" s="21"/>
      <c r="E2" s="11">
        <v>0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8"/>
    </row>
    <row r="3" spans="2:16" ht="12.75">
      <c r="B3" s="12"/>
      <c r="C3" s="12"/>
      <c r="D3" s="12"/>
      <c r="L3" s="22" t="s">
        <v>16</v>
      </c>
      <c r="M3" s="22"/>
      <c r="N3" s="22"/>
      <c r="O3" s="22"/>
      <c r="P3" s="22"/>
    </row>
    <row r="4" spans="1:17" ht="12.75">
      <c r="A4" s="4" t="s">
        <v>0</v>
      </c>
      <c r="B4" s="3" t="s">
        <v>1</v>
      </c>
      <c r="C4" s="3" t="s">
        <v>8</v>
      </c>
      <c r="D4" s="3" t="s">
        <v>2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22</v>
      </c>
      <c r="P4" s="7" t="s">
        <v>21</v>
      </c>
      <c r="Q4" s="7" t="s">
        <v>3</v>
      </c>
    </row>
    <row r="5" spans="1:17" ht="12.75">
      <c r="A5" s="1">
        <v>101</v>
      </c>
      <c r="B5" t="s">
        <v>23</v>
      </c>
      <c r="C5" t="s">
        <v>24</v>
      </c>
      <c r="D5" t="s">
        <v>25</v>
      </c>
      <c r="E5" s="8" t="s">
        <v>156</v>
      </c>
      <c r="F5" s="8">
        <v>26.91</v>
      </c>
      <c r="G5" s="8" t="s">
        <v>248</v>
      </c>
      <c r="H5" s="8">
        <v>27.19</v>
      </c>
      <c r="I5" s="8" t="s">
        <v>293</v>
      </c>
      <c r="Q5" s="8">
        <f>SUM(E5*$E$2+F5*$F$2+G5*$G$2+H5*$H$2+I5*$I$2+$J$2*J5+K5*$E$2+L5*$F$2+M5*$G$2+N5*$H$2+O5*$I$2+P5*$J$2)</f>
        <v>107.93</v>
      </c>
    </row>
    <row r="6" spans="1:17" ht="12.75">
      <c r="A6" s="1">
        <v>102</v>
      </c>
      <c r="B6" t="s">
        <v>23</v>
      </c>
      <c r="C6" t="s">
        <v>26</v>
      </c>
      <c r="D6" t="s">
        <v>27</v>
      </c>
      <c r="E6" s="8">
        <v>26.93</v>
      </c>
      <c r="F6" s="8">
        <v>26.86</v>
      </c>
      <c r="G6" s="8">
        <v>26.61</v>
      </c>
      <c r="H6" s="8" t="s">
        <v>270</v>
      </c>
      <c r="I6" s="8" t="s">
        <v>186</v>
      </c>
      <c r="Q6" s="8">
        <f aca="true" t="shared" si="0" ref="Q6:Q68">SUM(E6*$E$2+F6*$F$2+G6*$G$2+H6*$H$2+I6*$I$2+$J$2*J6+K6*$E$2+L6*$F$2+M6*$G$2+N6*$H$2+O6*$I$2+P6*$J$2)</f>
        <v>107.5</v>
      </c>
    </row>
    <row r="7" spans="1:17" ht="12.75">
      <c r="A7" s="1">
        <v>106</v>
      </c>
      <c r="B7" s="19" t="s">
        <v>139</v>
      </c>
      <c r="C7" s="19" t="s">
        <v>134</v>
      </c>
      <c r="D7" s="19" t="s">
        <v>140</v>
      </c>
      <c r="E7" s="8" t="s">
        <v>158</v>
      </c>
      <c r="F7" s="8">
        <v>27.08</v>
      </c>
      <c r="G7" s="8" t="s">
        <v>215</v>
      </c>
      <c r="H7" s="8">
        <v>27.34</v>
      </c>
      <c r="I7" s="8" t="s">
        <v>294</v>
      </c>
      <c r="Q7" s="8">
        <f t="shared" si="0"/>
        <v>108.86</v>
      </c>
    </row>
    <row r="8" spans="1:17" ht="12.75">
      <c r="A8" s="1">
        <v>110</v>
      </c>
      <c r="B8" t="s">
        <v>28</v>
      </c>
      <c r="C8" t="s">
        <v>29</v>
      </c>
      <c r="D8" t="s">
        <v>27</v>
      </c>
      <c r="E8" s="8" t="s">
        <v>157</v>
      </c>
      <c r="F8" s="8" t="s">
        <v>215</v>
      </c>
      <c r="G8" s="8" t="s">
        <v>186</v>
      </c>
      <c r="H8" s="8" t="s">
        <v>271</v>
      </c>
      <c r="I8" s="8">
        <v>26.62</v>
      </c>
      <c r="Q8" s="8">
        <f t="shared" si="0"/>
        <v>108.11</v>
      </c>
    </row>
    <row r="9" spans="1:17" ht="12.75">
      <c r="A9" s="1">
        <v>111</v>
      </c>
      <c r="B9" s="19" t="s">
        <v>30</v>
      </c>
      <c r="C9" s="19" t="s">
        <v>31</v>
      </c>
      <c r="D9" s="19" t="s">
        <v>32</v>
      </c>
      <c r="E9" s="8" t="s">
        <v>160</v>
      </c>
      <c r="F9" s="8">
        <v>27.06</v>
      </c>
      <c r="G9" s="8">
        <v>27.03</v>
      </c>
      <c r="H9" s="8">
        <v>27.37</v>
      </c>
      <c r="I9" s="8" t="s">
        <v>296</v>
      </c>
      <c r="Q9" s="8">
        <f t="shared" si="0"/>
        <v>108.63</v>
      </c>
    </row>
    <row r="10" spans="1:17" ht="12.75">
      <c r="A10" s="1">
        <v>117</v>
      </c>
      <c r="B10" t="s">
        <v>33</v>
      </c>
      <c r="C10" t="s">
        <v>34</v>
      </c>
      <c r="D10" t="s">
        <v>35</v>
      </c>
      <c r="E10" s="8" t="s">
        <v>159</v>
      </c>
      <c r="F10" s="8" t="s">
        <v>216</v>
      </c>
      <c r="G10" s="8">
        <v>26.76</v>
      </c>
      <c r="H10" s="8" t="s">
        <v>161</v>
      </c>
      <c r="I10" s="8" t="s">
        <v>295</v>
      </c>
      <c r="Q10" s="8">
        <f t="shared" si="0"/>
        <v>108.52</v>
      </c>
    </row>
    <row r="11" spans="1:17" ht="12.75">
      <c r="A11" s="1">
        <v>119</v>
      </c>
      <c r="B11" t="s">
        <v>36</v>
      </c>
      <c r="C11" t="s">
        <v>29</v>
      </c>
      <c r="D11" t="s">
        <v>35</v>
      </c>
      <c r="E11" s="8" t="s">
        <v>158</v>
      </c>
      <c r="F11" s="8">
        <v>26.91</v>
      </c>
      <c r="G11" s="8" t="s">
        <v>249</v>
      </c>
      <c r="H11" s="8">
        <v>27.2</v>
      </c>
      <c r="I11" s="8">
        <v>27.14</v>
      </c>
      <c r="Q11" s="8">
        <f t="shared" si="0"/>
        <v>108.14</v>
      </c>
    </row>
    <row r="12" spans="1:17" ht="12.75">
      <c r="A12" s="1">
        <v>120</v>
      </c>
      <c r="B12" t="s">
        <v>33</v>
      </c>
      <c r="C12" t="s">
        <v>37</v>
      </c>
      <c r="D12" t="s">
        <v>35</v>
      </c>
      <c r="E12" s="8" t="s">
        <v>161</v>
      </c>
      <c r="F12" s="8" t="s">
        <v>217</v>
      </c>
      <c r="G12" s="8" t="s">
        <v>162</v>
      </c>
      <c r="H12" s="8" t="s">
        <v>273</v>
      </c>
      <c r="I12" s="8">
        <v>27.26</v>
      </c>
      <c r="Q12" s="8">
        <f t="shared" si="0"/>
        <v>108.87</v>
      </c>
    </row>
    <row r="13" spans="1:17" ht="12.75">
      <c r="A13" s="1">
        <v>121</v>
      </c>
      <c r="B13" t="s">
        <v>151</v>
      </c>
      <c r="C13" t="s">
        <v>48</v>
      </c>
      <c r="D13" t="s">
        <v>110</v>
      </c>
      <c r="E13" s="8" t="s">
        <v>163</v>
      </c>
      <c r="F13" s="8">
        <v>26.95</v>
      </c>
      <c r="G13" s="8" t="s">
        <v>250</v>
      </c>
      <c r="H13" s="8">
        <v>27.26</v>
      </c>
      <c r="I13" s="8" t="s">
        <v>215</v>
      </c>
      <c r="Q13" s="8">
        <f t="shared" si="0"/>
        <v>108.56</v>
      </c>
    </row>
    <row r="14" spans="1:17" ht="12.75">
      <c r="A14" s="1">
        <v>122</v>
      </c>
      <c r="B14" s="12" t="s">
        <v>152</v>
      </c>
      <c r="C14" s="12" t="s">
        <v>153</v>
      </c>
      <c r="D14" s="12" t="s">
        <v>69</v>
      </c>
      <c r="E14" s="8" t="s">
        <v>162</v>
      </c>
      <c r="F14" s="8" t="s">
        <v>216</v>
      </c>
      <c r="G14" s="8" t="s">
        <v>179</v>
      </c>
      <c r="H14" s="8" t="s">
        <v>274</v>
      </c>
      <c r="I14" s="8" t="s">
        <v>219</v>
      </c>
      <c r="Q14" s="8">
        <f t="shared" si="0"/>
        <v>108.72</v>
      </c>
    </row>
    <row r="15" spans="1:17" ht="12.75">
      <c r="A15" s="1">
        <v>124</v>
      </c>
      <c r="B15" t="s">
        <v>38</v>
      </c>
      <c r="C15" t="s">
        <v>39</v>
      </c>
      <c r="D15" t="s">
        <v>27</v>
      </c>
      <c r="E15" s="8" t="s">
        <v>164</v>
      </c>
      <c r="F15" s="8" t="s">
        <v>219</v>
      </c>
      <c r="G15" s="8" t="s">
        <v>252</v>
      </c>
      <c r="H15" s="8" t="s">
        <v>275</v>
      </c>
      <c r="I15" s="8" t="s">
        <v>298</v>
      </c>
      <c r="Q15" s="8">
        <f t="shared" si="0"/>
        <v>109.12</v>
      </c>
    </row>
    <row r="16" spans="1:17" ht="12.75">
      <c r="A16" s="1">
        <v>128</v>
      </c>
      <c r="B16" t="s">
        <v>23</v>
      </c>
      <c r="C16" t="s">
        <v>24</v>
      </c>
      <c r="D16" t="s">
        <v>35</v>
      </c>
      <c r="E16" s="8" t="s">
        <v>158</v>
      </c>
      <c r="F16" s="8" t="s">
        <v>220</v>
      </c>
      <c r="G16" s="8" t="s">
        <v>251</v>
      </c>
      <c r="H16" s="8" t="s">
        <v>276</v>
      </c>
      <c r="I16" s="8" t="s">
        <v>297</v>
      </c>
      <c r="Q16" s="8">
        <f t="shared" si="0"/>
        <v>108.74</v>
      </c>
    </row>
    <row r="17" spans="1:17" ht="12.75">
      <c r="A17" s="1">
        <v>134</v>
      </c>
      <c r="B17" t="s">
        <v>40</v>
      </c>
      <c r="C17" t="s">
        <v>125</v>
      </c>
      <c r="D17" t="s">
        <v>41</v>
      </c>
      <c r="E17" s="8" t="s">
        <v>166</v>
      </c>
      <c r="F17" s="8">
        <v>27.23</v>
      </c>
      <c r="G17" s="8" t="s">
        <v>218</v>
      </c>
      <c r="H17" s="8">
        <v>26.91</v>
      </c>
      <c r="I17" s="8" t="s">
        <v>300</v>
      </c>
      <c r="Q17" s="8">
        <f t="shared" si="0"/>
        <v>108.49</v>
      </c>
    </row>
    <row r="18" spans="1:17" ht="12.75">
      <c r="A18" s="1">
        <v>140</v>
      </c>
      <c r="B18" t="s">
        <v>42</v>
      </c>
      <c r="C18" t="s">
        <v>43</v>
      </c>
      <c r="D18" t="s">
        <v>25</v>
      </c>
      <c r="E18" s="8" t="s">
        <v>165</v>
      </c>
      <c r="F18" s="8" t="s">
        <v>221</v>
      </c>
      <c r="G18" s="8" t="s">
        <v>157</v>
      </c>
      <c r="H18" s="8" t="s">
        <v>277</v>
      </c>
      <c r="I18" s="8" t="s">
        <v>299</v>
      </c>
      <c r="Q18" s="8">
        <f t="shared" si="0"/>
        <v>108.72</v>
      </c>
    </row>
    <row r="19" spans="1:17" ht="12.75">
      <c r="A19" s="1">
        <v>150</v>
      </c>
      <c r="B19" s="13" t="s">
        <v>126</v>
      </c>
      <c r="C19" s="14" t="s">
        <v>127</v>
      </c>
      <c r="D19" s="14" t="s">
        <v>110</v>
      </c>
      <c r="E19" s="8" t="s">
        <v>156</v>
      </c>
      <c r="F19" s="8" t="s">
        <v>222</v>
      </c>
      <c r="G19" s="8" t="s">
        <v>168</v>
      </c>
      <c r="H19" s="8" t="s">
        <v>278</v>
      </c>
      <c r="I19" s="8" t="s">
        <v>302</v>
      </c>
      <c r="Q19" s="8">
        <f t="shared" si="0"/>
        <v>109.35</v>
      </c>
    </row>
    <row r="20" spans="1:17" ht="12.75">
      <c r="A20" s="1">
        <v>155</v>
      </c>
      <c r="B20" t="s">
        <v>128</v>
      </c>
      <c r="C20" t="s">
        <v>129</v>
      </c>
      <c r="D20" t="s">
        <v>130</v>
      </c>
      <c r="E20" s="8" t="s">
        <v>167</v>
      </c>
      <c r="F20" s="8" t="s">
        <v>223</v>
      </c>
      <c r="G20" s="8" t="s">
        <v>224</v>
      </c>
      <c r="H20" s="8" t="s">
        <v>218</v>
      </c>
      <c r="I20" s="8" t="s">
        <v>301</v>
      </c>
      <c r="Q20" s="8">
        <f t="shared" si="0"/>
        <v>108.95</v>
      </c>
    </row>
    <row r="21" spans="1:17" ht="12.75">
      <c r="A21" s="1">
        <v>156</v>
      </c>
      <c r="B21" t="s">
        <v>36</v>
      </c>
      <c r="C21" t="s">
        <v>44</v>
      </c>
      <c r="D21" t="s">
        <v>35</v>
      </c>
      <c r="E21" s="8" t="s">
        <v>169</v>
      </c>
      <c r="F21" s="8" t="s">
        <v>224</v>
      </c>
      <c r="G21" s="8" t="s">
        <v>253</v>
      </c>
      <c r="H21" s="8" t="s">
        <v>224</v>
      </c>
      <c r="I21" s="8" t="s">
        <v>303</v>
      </c>
      <c r="Q21" s="8">
        <f t="shared" si="0"/>
        <v>109.02</v>
      </c>
    </row>
    <row r="22" spans="1:17" ht="12.75">
      <c r="A22" s="1">
        <v>157</v>
      </c>
      <c r="B22" t="s">
        <v>42</v>
      </c>
      <c r="C22" t="s">
        <v>45</v>
      </c>
      <c r="D22" t="s">
        <v>25</v>
      </c>
      <c r="E22" s="8">
        <v>27.43</v>
      </c>
      <c r="F22" s="8" t="s">
        <v>225</v>
      </c>
      <c r="G22" s="8">
        <v>27.09</v>
      </c>
      <c r="H22" s="8" t="s">
        <v>225</v>
      </c>
      <c r="I22" s="8">
        <v>26.92</v>
      </c>
      <c r="Q22" s="8">
        <f t="shared" si="0"/>
        <v>108.47</v>
      </c>
    </row>
    <row r="23" spans="1:17" ht="12.75">
      <c r="A23" s="1">
        <v>163</v>
      </c>
      <c r="B23" t="s">
        <v>143</v>
      </c>
      <c r="C23" t="s">
        <v>46</v>
      </c>
      <c r="D23" t="s">
        <v>41</v>
      </c>
      <c r="E23" s="8" t="s">
        <v>170</v>
      </c>
      <c r="F23" s="8" t="s">
        <v>226</v>
      </c>
      <c r="G23" s="8" t="s">
        <v>216</v>
      </c>
      <c r="H23" s="8">
        <v>27.16</v>
      </c>
      <c r="I23" s="8" t="s">
        <v>273</v>
      </c>
      <c r="Q23" s="8">
        <f t="shared" si="0"/>
        <v>109.32</v>
      </c>
    </row>
    <row r="24" spans="1:17" ht="12.75">
      <c r="A24" s="1">
        <v>190</v>
      </c>
      <c r="B24" t="s">
        <v>47</v>
      </c>
      <c r="C24" t="s">
        <v>48</v>
      </c>
      <c r="D24" t="s">
        <v>41</v>
      </c>
      <c r="E24" s="8" t="s">
        <v>171</v>
      </c>
      <c r="F24" s="8" t="s">
        <v>227</v>
      </c>
      <c r="G24" s="8" t="s">
        <v>254</v>
      </c>
      <c r="H24" s="8" t="s">
        <v>279</v>
      </c>
      <c r="I24" s="8" t="s">
        <v>304</v>
      </c>
      <c r="Q24" s="8">
        <f t="shared" si="0"/>
        <v>115.47</v>
      </c>
    </row>
    <row r="25" spans="1:17" ht="12.75">
      <c r="A25" s="1">
        <v>194</v>
      </c>
      <c r="B25" s="12" t="s">
        <v>135</v>
      </c>
      <c r="C25" s="12" t="s">
        <v>136</v>
      </c>
      <c r="D25" s="12" t="s">
        <v>69</v>
      </c>
      <c r="E25" s="8" t="s">
        <v>172</v>
      </c>
      <c r="F25" s="8" t="s">
        <v>219</v>
      </c>
      <c r="G25" s="8" t="s">
        <v>255</v>
      </c>
      <c r="H25" s="8" t="s">
        <v>158</v>
      </c>
      <c r="I25" s="8" t="s">
        <v>225</v>
      </c>
      <c r="Q25" s="8">
        <f t="shared" si="0"/>
        <v>109.59</v>
      </c>
    </row>
    <row r="26" spans="1:17" ht="12.75">
      <c r="A26" s="1">
        <v>195</v>
      </c>
      <c r="B26" t="s">
        <v>36</v>
      </c>
      <c r="C26" t="s">
        <v>49</v>
      </c>
      <c r="D26" t="s">
        <v>27</v>
      </c>
      <c r="E26" s="8" t="s">
        <v>172</v>
      </c>
      <c r="F26" s="8" t="s">
        <v>228</v>
      </c>
      <c r="G26" s="8" t="s">
        <v>255</v>
      </c>
      <c r="H26" s="8" t="s">
        <v>280</v>
      </c>
      <c r="I26" s="8" t="s">
        <v>222</v>
      </c>
      <c r="Q26" s="8">
        <f t="shared" si="0"/>
        <v>111.12</v>
      </c>
    </row>
    <row r="27" spans="1:17" ht="12.75">
      <c r="A27" s="1">
        <v>196</v>
      </c>
      <c r="B27" t="s">
        <v>50</v>
      </c>
      <c r="C27" t="s">
        <v>51</v>
      </c>
      <c r="D27" t="s">
        <v>27</v>
      </c>
      <c r="E27" s="8" t="s">
        <v>174</v>
      </c>
      <c r="F27" s="8" t="s">
        <v>229</v>
      </c>
      <c r="G27" s="8" t="s">
        <v>257</v>
      </c>
      <c r="H27" s="8" t="s">
        <v>281</v>
      </c>
      <c r="I27" s="8" t="s">
        <v>305</v>
      </c>
      <c r="Q27" s="8">
        <f t="shared" si="0"/>
        <v>111.36</v>
      </c>
    </row>
    <row r="28" spans="1:17" ht="12.75">
      <c r="A28" s="1">
        <v>197</v>
      </c>
      <c r="B28" s="15" t="s">
        <v>52</v>
      </c>
      <c r="C28" s="20" t="s">
        <v>53</v>
      </c>
      <c r="D28" s="20" t="s">
        <v>27</v>
      </c>
      <c r="E28" s="8" t="s">
        <v>173</v>
      </c>
      <c r="F28" s="8" t="s">
        <v>230</v>
      </c>
      <c r="G28" s="8" t="s">
        <v>256</v>
      </c>
      <c r="H28" s="8" t="s">
        <v>282</v>
      </c>
      <c r="I28" s="8" t="s">
        <v>272</v>
      </c>
      <c r="Q28" s="8">
        <f t="shared" si="0"/>
        <v>111.58</v>
      </c>
    </row>
    <row r="29" spans="1:17" ht="12.75">
      <c r="A29" s="1">
        <v>199</v>
      </c>
      <c r="B29" s="19" t="s">
        <v>137</v>
      </c>
      <c r="C29" s="19" t="s">
        <v>138</v>
      </c>
      <c r="D29" s="19" t="s">
        <v>69</v>
      </c>
      <c r="E29" s="8" t="s">
        <v>176</v>
      </c>
      <c r="F29" s="8" t="s">
        <v>232</v>
      </c>
      <c r="G29" s="8" t="s">
        <v>258</v>
      </c>
      <c r="H29" s="8">
        <v>27.32</v>
      </c>
      <c r="I29" s="8" t="s">
        <v>156</v>
      </c>
      <c r="Q29" s="8">
        <f t="shared" si="0"/>
        <v>110.29</v>
      </c>
    </row>
    <row r="30" spans="1:17" ht="12.75">
      <c r="A30" s="1">
        <v>301</v>
      </c>
      <c r="B30" t="s">
        <v>23</v>
      </c>
      <c r="C30" t="s">
        <v>54</v>
      </c>
      <c r="D30" t="s">
        <v>27</v>
      </c>
      <c r="E30" s="8" t="s">
        <v>179</v>
      </c>
      <c r="F30" s="8" t="s">
        <v>233</v>
      </c>
      <c r="G30" s="8" t="s">
        <v>234</v>
      </c>
      <c r="H30" s="8" t="s">
        <v>283</v>
      </c>
      <c r="I30" s="8" t="s">
        <v>309</v>
      </c>
      <c r="Q30" s="8">
        <f t="shared" si="0"/>
        <v>104.41</v>
      </c>
    </row>
    <row r="31" spans="1:17" ht="12.75">
      <c r="A31" s="1">
        <v>302</v>
      </c>
      <c r="B31" t="s">
        <v>23</v>
      </c>
      <c r="C31" t="s">
        <v>55</v>
      </c>
      <c r="D31" t="s">
        <v>25</v>
      </c>
      <c r="E31" s="8" t="s">
        <v>178</v>
      </c>
      <c r="F31" s="8" t="s">
        <v>234</v>
      </c>
      <c r="G31" s="8">
        <v>25.88</v>
      </c>
      <c r="H31" s="8" t="s">
        <v>239</v>
      </c>
      <c r="I31" s="8" t="s">
        <v>308</v>
      </c>
      <c r="Q31" s="8">
        <f t="shared" si="0"/>
        <v>104.15</v>
      </c>
    </row>
    <row r="32" spans="1:17" ht="12.75">
      <c r="A32" s="1">
        <v>303</v>
      </c>
      <c r="B32" t="s">
        <v>56</v>
      </c>
      <c r="C32" t="s">
        <v>57</v>
      </c>
      <c r="D32" t="s">
        <v>27</v>
      </c>
      <c r="E32" s="8" t="s">
        <v>181</v>
      </c>
      <c r="F32" s="8" t="s">
        <v>211</v>
      </c>
      <c r="G32" s="8" t="s">
        <v>180</v>
      </c>
      <c r="H32" s="8" t="s">
        <v>284</v>
      </c>
      <c r="I32" s="8" t="s">
        <v>238</v>
      </c>
      <c r="Q32" s="8">
        <f t="shared" si="0"/>
        <v>104.91</v>
      </c>
    </row>
    <row r="33" spans="1:17" ht="12.75">
      <c r="A33" s="1">
        <v>304</v>
      </c>
      <c r="B33" t="s">
        <v>58</v>
      </c>
      <c r="C33" t="s">
        <v>59</v>
      </c>
      <c r="D33" t="s">
        <v>60</v>
      </c>
      <c r="E33" s="8" t="s">
        <v>180</v>
      </c>
      <c r="F33" s="8" t="s">
        <v>213</v>
      </c>
      <c r="G33" s="8" t="s">
        <v>211</v>
      </c>
      <c r="H33" s="8" t="s">
        <v>243</v>
      </c>
      <c r="I33" s="8" t="s">
        <v>268</v>
      </c>
      <c r="Q33" s="8">
        <f t="shared" si="0"/>
        <v>105.04</v>
      </c>
    </row>
    <row r="34" spans="1:17" ht="12.75">
      <c r="A34" s="1">
        <v>305</v>
      </c>
      <c r="B34" t="s">
        <v>56</v>
      </c>
      <c r="C34" t="s">
        <v>61</v>
      </c>
      <c r="D34" t="s">
        <v>27</v>
      </c>
      <c r="E34" s="8" t="s">
        <v>182</v>
      </c>
      <c r="F34" s="8" t="s">
        <v>194</v>
      </c>
      <c r="G34" s="8" t="s">
        <v>200</v>
      </c>
      <c r="H34" s="8" t="s">
        <v>247</v>
      </c>
      <c r="I34" s="8" t="s">
        <v>247</v>
      </c>
      <c r="Q34" s="8">
        <f t="shared" si="0"/>
        <v>104.89</v>
      </c>
    </row>
    <row r="35" spans="1:17" ht="12.75">
      <c r="A35" s="1">
        <v>306</v>
      </c>
      <c r="B35" t="s">
        <v>144</v>
      </c>
      <c r="C35" t="s">
        <v>145</v>
      </c>
      <c r="D35" t="s">
        <v>66</v>
      </c>
      <c r="E35" s="8" t="s">
        <v>182</v>
      </c>
      <c r="F35" s="8" t="s">
        <v>235</v>
      </c>
      <c r="G35" s="8" t="s">
        <v>260</v>
      </c>
      <c r="H35" s="8" t="s">
        <v>206</v>
      </c>
      <c r="I35" s="8" t="s">
        <v>247</v>
      </c>
      <c r="Q35" s="8">
        <f t="shared" si="0"/>
        <v>105.36</v>
      </c>
    </row>
    <row r="36" spans="1:17" ht="12.75">
      <c r="A36" s="1">
        <v>307</v>
      </c>
      <c r="B36" t="s">
        <v>64</v>
      </c>
      <c r="C36" t="s">
        <v>65</v>
      </c>
      <c r="D36" t="s">
        <v>66</v>
      </c>
      <c r="E36" s="8" t="s">
        <v>184</v>
      </c>
      <c r="F36" s="8" t="s">
        <v>236</v>
      </c>
      <c r="G36" s="8" t="s">
        <v>194</v>
      </c>
      <c r="H36" s="8" t="s">
        <v>285</v>
      </c>
      <c r="I36" s="8" t="s">
        <v>311</v>
      </c>
      <c r="Q36" s="8">
        <f t="shared" si="0"/>
        <v>104.58</v>
      </c>
    </row>
    <row r="37" spans="1:17" ht="12.75">
      <c r="A37" s="1">
        <v>308</v>
      </c>
      <c r="B37" t="s">
        <v>67</v>
      </c>
      <c r="C37" t="s">
        <v>57</v>
      </c>
      <c r="D37" t="s">
        <v>25</v>
      </c>
      <c r="E37" s="8" t="s">
        <v>183</v>
      </c>
      <c r="F37" s="8" t="s">
        <v>189</v>
      </c>
      <c r="G37" s="8" t="s">
        <v>261</v>
      </c>
      <c r="H37" s="8" t="s">
        <v>268</v>
      </c>
      <c r="I37" s="8" t="s">
        <v>310</v>
      </c>
      <c r="Q37" s="8">
        <f t="shared" si="0"/>
        <v>104.23</v>
      </c>
    </row>
    <row r="38" spans="1:17" ht="12.75">
      <c r="A38" s="1">
        <v>313</v>
      </c>
      <c r="B38" t="s">
        <v>68</v>
      </c>
      <c r="C38" t="s">
        <v>44</v>
      </c>
      <c r="D38" t="s">
        <v>69</v>
      </c>
      <c r="E38" s="8" t="s">
        <v>186</v>
      </c>
      <c r="F38" s="8" t="s">
        <v>233</v>
      </c>
      <c r="G38" s="8" t="s">
        <v>240</v>
      </c>
      <c r="H38" s="8" t="s">
        <v>247</v>
      </c>
      <c r="I38" s="8" t="s">
        <v>239</v>
      </c>
      <c r="Q38" s="8">
        <f t="shared" si="0"/>
        <v>104.74</v>
      </c>
    </row>
    <row r="39" spans="1:17" ht="12.75">
      <c r="A39" s="1">
        <v>316</v>
      </c>
      <c r="B39" t="s">
        <v>58</v>
      </c>
      <c r="C39" t="s">
        <v>39</v>
      </c>
      <c r="D39" t="s">
        <v>60</v>
      </c>
      <c r="E39" s="8" t="s">
        <v>185</v>
      </c>
      <c r="F39" s="8" t="s">
        <v>196</v>
      </c>
      <c r="G39" s="8" t="s">
        <v>196</v>
      </c>
      <c r="H39" s="8" t="s">
        <v>236</v>
      </c>
      <c r="I39" s="8" t="s">
        <v>288</v>
      </c>
      <c r="Q39" s="8">
        <f t="shared" si="0"/>
        <v>105.11</v>
      </c>
    </row>
    <row r="40" spans="1:17" ht="12.75">
      <c r="A40" s="1">
        <v>317</v>
      </c>
      <c r="B40" t="s">
        <v>70</v>
      </c>
      <c r="C40" t="s">
        <v>71</v>
      </c>
      <c r="D40" t="s">
        <v>25</v>
      </c>
      <c r="E40" s="8" t="s">
        <v>188</v>
      </c>
      <c r="F40" s="8" t="s">
        <v>237</v>
      </c>
      <c r="G40" s="8" t="s">
        <v>209</v>
      </c>
      <c r="H40" s="8" t="s">
        <v>287</v>
      </c>
      <c r="I40" s="8" t="s">
        <v>207</v>
      </c>
      <c r="Q40" s="8">
        <f t="shared" si="0"/>
        <v>104.37</v>
      </c>
    </row>
    <row r="41" spans="1:17" ht="12.75">
      <c r="A41" s="1">
        <v>319</v>
      </c>
      <c r="B41" t="s">
        <v>62</v>
      </c>
      <c r="C41" t="s">
        <v>72</v>
      </c>
      <c r="D41" t="s">
        <v>25</v>
      </c>
      <c r="E41" s="8" t="s">
        <v>187</v>
      </c>
      <c r="F41" s="8" t="s">
        <v>238</v>
      </c>
      <c r="G41" s="8" t="s">
        <v>262</v>
      </c>
      <c r="H41" s="8" t="s">
        <v>286</v>
      </c>
      <c r="I41" s="8" t="s">
        <v>312</v>
      </c>
      <c r="Q41" s="8">
        <f t="shared" si="0"/>
        <v>103.93</v>
      </c>
    </row>
    <row r="42" spans="1:17" ht="12.75">
      <c r="A42" s="1">
        <v>322</v>
      </c>
      <c r="B42" t="s">
        <v>147</v>
      </c>
      <c r="C42" t="s">
        <v>148</v>
      </c>
      <c r="D42" t="s">
        <v>66</v>
      </c>
      <c r="E42" s="8" t="s">
        <v>182</v>
      </c>
      <c r="F42" s="8" t="s">
        <v>239</v>
      </c>
      <c r="G42" s="8" t="s">
        <v>204</v>
      </c>
      <c r="H42" s="8" t="s">
        <v>288</v>
      </c>
      <c r="I42" s="8" t="s">
        <v>313</v>
      </c>
      <c r="Q42" s="8">
        <f t="shared" si="0"/>
        <v>104.58</v>
      </c>
    </row>
    <row r="43" spans="1:17" ht="12.75">
      <c r="A43" s="1">
        <v>326</v>
      </c>
      <c r="B43" t="s">
        <v>64</v>
      </c>
      <c r="C43" t="s">
        <v>74</v>
      </c>
      <c r="D43" t="s">
        <v>66</v>
      </c>
      <c r="E43" s="8" t="s">
        <v>189</v>
      </c>
      <c r="F43" s="8" t="s">
        <v>188</v>
      </c>
      <c r="G43" s="8" t="s">
        <v>207</v>
      </c>
      <c r="H43" s="8" t="s">
        <v>208</v>
      </c>
      <c r="I43" s="8" t="s">
        <v>201</v>
      </c>
      <c r="Q43" s="8">
        <f t="shared" si="0"/>
        <v>105.08</v>
      </c>
    </row>
    <row r="44" spans="1:17" ht="12.75">
      <c r="A44" s="1">
        <v>330</v>
      </c>
      <c r="B44" t="s">
        <v>75</v>
      </c>
      <c r="C44" t="s">
        <v>76</v>
      </c>
      <c r="D44" t="s">
        <v>77</v>
      </c>
      <c r="E44" s="8" t="s">
        <v>191</v>
      </c>
      <c r="F44" s="8" t="s">
        <v>208</v>
      </c>
      <c r="G44" s="8" t="s">
        <v>192</v>
      </c>
      <c r="H44" s="8" t="s">
        <v>201</v>
      </c>
      <c r="I44" s="8" t="s">
        <v>261</v>
      </c>
      <c r="Q44" s="8">
        <f t="shared" si="0"/>
        <v>104.84</v>
      </c>
    </row>
    <row r="45" spans="1:17" ht="12.75">
      <c r="A45" s="1">
        <v>331</v>
      </c>
      <c r="B45" s="13" t="s">
        <v>78</v>
      </c>
      <c r="C45" s="14" t="s">
        <v>79</v>
      </c>
      <c r="D45" s="14" t="s">
        <v>41</v>
      </c>
      <c r="E45" s="8" t="s">
        <v>190</v>
      </c>
      <c r="F45" s="8" t="s">
        <v>182</v>
      </c>
      <c r="G45" s="8" t="s">
        <v>263</v>
      </c>
      <c r="H45" s="8" t="s">
        <v>289</v>
      </c>
      <c r="I45" s="8" t="s">
        <v>205</v>
      </c>
      <c r="Q45" s="8">
        <f t="shared" si="0"/>
        <v>105.82</v>
      </c>
    </row>
    <row r="46" spans="1:17" ht="12.75">
      <c r="A46" s="1">
        <v>332</v>
      </c>
      <c r="B46" t="s">
        <v>80</v>
      </c>
      <c r="C46" t="s">
        <v>81</v>
      </c>
      <c r="D46" t="s">
        <v>77</v>
      </c>
      <c r="E46" s="8" t="s">
        <v>193</v>
      </c>
      <c r="F46" s="8" t="s">
        <v>211</v>
      </c>
      <c r="G46" s="8" t="s">
        <v>202</v>
      </c>
      <c r="H46" s="8" t="s">
        <v>290</v>
      </c>
      <c r="I46" s="8" t="s">
        <v>268</v>
      </c>
      <c r="Q46" s="8">
        <f t="shared" si="0"/>
        <v>104.71</v>
      </c>
    </row>
    <row r="47" spans="1:17" ht="12.75">
      <c r="A47" s="1">
        <v>334</v>
      </c>
      <c r="B47" t="s">
        <v>83</v>
      </c>
      <c r="C47" t="s">
        <v>84</v>
      </c>
      <c r="D47" t="s">
        <v>85</v>
      </c>
      <c r="E47" s="8" t="s">
        <v>192</v>
      </c>
      <c r="F47" s="8" t="s">
        <v>240</v>
      </c>
      <c r="G47" s="8" t="s">
        <v>203</v>
      </c>
      <c r="H47" s="8" t="s">
        <v>178</v>
      </c>
      <c r="I47" s="8" t="s">
        <v>268</v>
      </c>
      <c r="Q47" s="8">
        <f t="shared" si="0"/>
        <v>105.05</v>
      </c>
    </row>
    <row r="48" spans="1:17" ht="12.75">
      <c r="A48" s="1">
        <v>335</v>
      </c>
      <c r="B48" t="s">
        <v>86</v>
      </c>
      <c r="C48" t="s">
        <v>87</v>
      </c>
      <c r="D48" t="s">
        <v>27</v>
      </c>
      <c r="E48" s="8" t="s">
        <v>195</v>
      </c>
      <c r="F48" s="8" t="s">
        <v>213</v>
      </c>
      <c r="G48" s="8" t="s">
        <v>264</v>
      </c>
      <c r="H48" s="8" t="s">
        <v>245</v>
      </c>
      <c r="I48" s="8" t="s">
        <v>242</v>
      </c>
      <c r="Q48" s="8">
        <f t="shared" si="0"/>
        <v>105.43</v>
      </c>
    </row>
    <row r="49" spans="1:17" ht="12.75">
      <c r="A49" s="1">
        <v>337</v>
      </c>
      <c r="B49" t="s">
        <v>88</v>
      </c>
      <c r="C49" t="s">
        <v>43</v>
      </c>
      <c r="D49" t="s">
        <v>35</v>
      </c>
      <c r="E49" s="8" t="s">
        <v>194</v>
      </c>
      <c r="F49" s="8" t="s">
        <v>241</v>
      </c>
      <c r="G49" s="8" t="s">
        <v>205</v>
      </c>
      <c r="H49" s="8" t="s">
        <v>211</v>
      </c>
      <c r="I49" s="8" t="s">
        <v>238</v>
      </c>
      <c r="Q49" s="8">
        <f t="shared" si="0"/>
        <v>105.37</v>
      </c>
    </row>
    <row r="50" spans="1:17" ht="12.75">
      <c r="A50" s="1">
        <v>338</v>
      </c>
      <c r="B50" t="s">
        <v>89</v>
      </c>
      <c r="C50" t="s">
        <v>90</v>
      </c>
      <c r="D50" t="s">
        <v>25</v>
      </c>
      <c r="E50" s="8" t="s">
        <v>197</v>
      </c>
      <c r="F50" s="8" t="s">
        <v>200</v>
      </c>
      <c r="G50" s="8" t="s">
        <v>202</v>
      </c>
      <c r="H50" s="8" t="s">
        <v>207</v>
      </c>
      <c r="I50" s="8" t="s">
        <v>238</v>
      </c>
      <c r="Q50" s="8">
        <f t="shared" si="0"/>
        <v>105.29</v>
      </c>
    </row>
    <row r="51" spans="1:17" ht="12.75">
      <c r="A51" s="1">
        <v>340</v>
      </c>
      <c r="B51" s="19" t="s">
        <v>152</v>
      </c>
      <c r="C51" s="19" t="s">
        <v>154</v>
      </c>
      <c r="D51" s="19" t="s">
        <v>69</v>
      </c>
      <c r="E51" s="8" t="s">
        <v>196</v>
      </c>
      <c r="F51" s="8" t="s">
        <v>159</v>
      </c>
      <c r="G51" s="8" t="s">
        <v>260</v>
      </c>
      <c r="H51" s="8" t="s">
        <v>264</v>
      </c>
      <c r="I51" s="8" t="s">
        <v>313</v>
      </c>
      <c r="Q51" s="8">
        <f t="shared" si="0"/>
        <v>105.95</v>
      </c>
    </row>
    <row r="52" spans="1:17" ht="12.75">
      <c r="A52" s="1">
        <v>342</v>
      </c>
      <c r="B52" t="s">
        <v>91</v>
      </c>
      <c r="C52" t="s">
        <v>92</v>
      </c>
      <c r="D52" t="s">
        <v>35</v>
      </c>
      <c r="E52" s="8" t="s">
        <v>196</v>
      </c>
      <c r="F52" s="8" t="s">
        <v>198</v>
      </c>
      <c r="G52" s="8" t="s">
        <v>211</v>
      </c>
      <c r="H52" s="8" t="s">
        <v>188</v>
      </c>
      <c r="I52" s="8" t="s">
        <v>245</v>
      </c>
      <c r="Q52" s="8">
        <f t="shared" si="0"/>
        <v>105.9</v>
      </c>
    </row>
    <row r="53" spans="1:17" ht="12.75">
      <c r="A53" s="1">
        <v>343</v>
      </c>
      <c r="B53" t="s">
        <v>93</v>
      </c>
      <c r="C53" t="s">
        <v>94</v>
      </c>
      <c r="D53" t="s">
        <v>35</v>
      </c>
      <c r="E53" s="8" t="s">
        <v>198</v>
      </c>
      <c r="F53" s="8" t="s">
        <v>184</v>
      </c>
      <c r="G53" s="8" t="s">
        <v>265</v>
      </c>
      <c r="H53" s="8" t="s">
        <v>243</v>
      </c>
      <c r="I53" s="8" t="s">
        <v>193</v>
      </c>
      <c r="Q53" s="8">
        <f t="shared" si="0"/>
        <v>106.3</v>
      </c>
    </row>
    <row r="54" spans="1:17" ht="12.75">
      <c r="A54" s="1">
        <v>347</v>
      </c>
      <c r="B54" s="19" t="s">
        <v>30</v>
      </c>
      <c r="C54" s="19" t="s">
        <v>95</v>
      </c>
      <c r="D54" s="19" t="s">
        <v>32</v>
      </c>
      <c r="E54" s="8" t="s">
        <v>200</v>
      </c>
      <c r="F54" s="8" t="s">
        <v>242</v>
      </c>
      <c r="G54" s="8" t="s">
        <v>263</v>
      </c>
      <c r="H54" s="8" t="s">
        <v>284</v>
      </c>
      <c r="I54" s="8" t="s">
        <v>314</v>
      </c>
      <c r="Q54" s="8">
        <f t="shared" si="0"/>
        <v>104.86</v>
      </c>
    </row>
    <row r="55" spans="1:17" ht="12.75">
      <c r="A55" s="1">
        <v>348</v>
      </c>
      <c r="B55" t="s">
        <v>96</v>
      </c>
      <c r="C55" t="s">
        <v>97</v>
      </c>
      <c r="D55" t="s">
        <v>35</v>
      </c>
      <c r="E55" s="8" t="s">
        <v>199</v>
      </c>
      <c r="F55" s="8" t="s">
        <v>214</v>
      </c>
      <c r="G55" s="8" t="s">
        <v>208</v>
      </c>
      <c r="H55" s="8" t="s">
        <v>291</v>
      </c>
      <c r="I55" s="8" t="s">
        <v>315</v>
      </c>
      <c r="Q55" s="8">
        <f t="shared" si="0"/>
        <v>105.64</v>
      </c>
    </row>
    <row r="56" spans="1:17" ht="12.75">
      <c r="A56" s="1">
        <v>349</v>
      </c>
      <c r="B56" t="s">
        <v>98</v>
      </c>
      <c r="C56" t="s">
        <v>99</v>
      </c>
      <c r="D56" t="s">
        <v>27</v>
      </c>
      <c r="E56" s="8" t="s">
        <v>201</v>
      </c>
      <c r="F56" s="8" t="s">
        <v>188</v>
      </c>
      <c r="G56" s="8" t="s">
        <v>187</v>
      </c>
      <c r="H56" s="8" t="s">
        <v>183</v>
      </c>
      <c r="I56" s="8" t="s">
        <v>245</v>
      </c>
      <c r="Q56" s="8">
        <f t="shared" si="0"/>
        <v>105.14</v>
      </c>
    </row>
    <row r="57" spans="1:17" ht="12.75">
      <c r="A57" s="1">
        <v>350</v>
      </c>
      <c r="B57" t="s">
        <v>100</v>
      </c>
      <c r="C57" t="s">
        <v>101</v>
      </c>
      <c r="D57" t="s">
        <v>35</v>
      </c>
      <c r="E57" s="8" t="s">
        <v>202</v>
      </c>
      <c r="F57" s="8">
        <v>26.46</v>
      </c>
      <c r="G57" s="8" t="s">
        <v>264</v>
      </c>
      <c r="H57" s="8">
        <v>26.12</v>
      </c>
      <c r="I57" s="8" t="s">
        <v>234</v>
      </c>
      <c r="Q57" s="8">
        <f t="shared" si="0"/>
        <v>105.42</v>
      </c>
    </row>
    <row r="58" spans="1:17" ht="12.75">
      <c r="A58" s="1">
        <v>351</v>
      </c>
      <c r="B58" t="s">
        <v>102</v>
      </c>
      <c r="C58" t="s">
        <v>103</v>
      </c>
      <c r="D58" t="s">
        <v>35</v>
      </c>
      <c r="E58" s="8" t="s">
        <v>204</v>
      </c>
      <c r="F58" s="8" t="s">
        <v>243</v>
      </c>
      <c r="G58" s="8" t="s">
        <v>208</v>
      </c>
      <c r="H58" s="8" t="s">
        <v>292</v>
      </c>
      <c r="I58" s="8" t="s">
        <v>199</v>
      </c>
      <c r="Q58" s="8">
        <f t="shared" si="0"/>
        <v>104.66</v>
      </c>
    </row>
    <row r="59" spans="1:17" ht="12.75">
      <c r="A59" s="1">
        <v>354</v>
      </c>
      <c r="B59" t="s">
        <v>104</v>
      </c>
      <c r="C59" t="s">
        <v>105</v>
      </c>
      <c r="D59" t="s">
        <v>35</v>
      </c>
      <c r="E59" s="8" t="s">
        <v>203</v>
      </c>
      <c r="F59" s="8" t="s">
        <v>244</v>
      </c>
      <c r="G59" s="8" t="s">
        <v>243</v>
      </c>
      <c r="H59" s="8" t="s">
        <v>204</v>
      </c>
      <c r="I59" s="8" t="s">
        <v>236</v>
      </c>
      <c r="Q59" s="8">
        <f t="shared" si="0"/>
        <v>105.6</v>
      </c>
    </row>
    <row r="60" spans="1:17" ht="12.75">
      <c r="A60" s="1">
        <v>361</v>
      </c>
      <c r="B60" t="s">
        <v>106</v>
      </c>
      <c r="C60" t="s">
        <v>107</v>
      </c>
      <c r="D60" t="s">
        <v>60</v>
      </c>
      <c r="E60" s="8" t="s">
        <v>206</v>
      </c>
      <c r="F60" s="8" t="s">
        <v>209</v>
      </c>
      <c r="G60" s="8" t="s">
        <v>263</v>
      </c>
      <c r="H60" s="8" t="s">
        <v>283</v>
      </c>
      <c r="I60" s="8" t="s">
        <v>316</v>
      </c>
      <c r="Q60" s="8">
        <f t="shared" si="0"/>
        <v>104.77</v>
      </c>
    </row>
    <row r="61" spans="1:17" ht="12.75">
      <c r="A61" s="1">
        <v>362</v>
      </c>
      <c r="B61" t="s">
        <v>108</v>
      </c>
      <c r="C61" t="s">
        <v>109</v>
      </c>
      <c r="D61" t="s">
        <v>110</v>
      </c>
      <c r="E61" s="8" t="s">
        <v>205</v>
      </c>
      <c r="F61" s="8" t="s">
        <v>244</v>
      </c>
      <c r="G61" s="8" t="s">
        <v>203</v>
      </c>
      <c r="H61" s="8" t="s">
        <v>233</v>
      </c>
      <c r="I61" s="8" t="s">
        <v>199</v>
      </c>
      <c r="Q61" s="8">
        <f t="shared" si="0"/>
        <v>105.34</v>
      </c>
    </row>
    <row r="62" spans="1:17" ht="12.75">
      <c r="A62" s="1">
        <v>365</v>
      </c>
      <c r="B62" t="s">
        <v>62</v>
      </c>
      <c r="C62" t="s">
        <v>63</v>
      </c>
      <c r="D62" t="s">
        <v>25</v>
      </c>
      <c r="E62" s="8" t="s">
        <v>208</v>
      </c>
      <c r="F62" s="8" t="s">
        <v>245</v>
      </c>
      <c r="G62" s="8" t="s">
        <v>260</v>
      </c>
      <c r="H62" s="8" t="s">
        <v>247</v>
      </c>
      <c r="I62" s="8" t="s">
        <v>206</v>
      </c>
      <c r="Q62" s="8">
        <f t="shared" si="0"/>
        <v>104.83</v>
      </c>
    </row>
    <row r="63" spans="1:17" ht="12.75">
      <c r="A63" s="1">
        <v>372</v>
      </c>
      <c r="B63" t="s">
        <v>23</v>
      </c>
      <c r="C63" t="s">
        <v>111</v>
      </c>
      <c r="D63" t="s">
        <v>25</v>
      </c>
      <c r="E63" s="8" t="s">
        <v>207</v>
      </c>
      <c r="F63" s="8" t="s">
        <v>246</v>
      </c>
      <c r="G63" s="8" t="s">
        <v>207</v>
      </c>
      <c r="H63" s="8" t="s">
        <v>199</v>
      </c>
      <c r="I63" s="8" t="s">
        <v>233</v>
      </c>
      <c r="Q63" s="8">
        <f t="shared" si="0"/>
        <v>104.92</v>
      </c>
    </row>
    <row r="64" spans="1:17" ht="12.75">
      <c r="A64" s="1">
        <v>374</v>
      </c>
      <c r="B64" t="s">
        <v>112</v>
      </c>
      <c r="C64" t="s">
        <v>53</v>
      </c>
      <c r="D64" t="s">
        <v>27</v>
      </c>
      <c r="E64" s="8" t="s">
        <v>210</v>
      </c>
      <c r="F64" s="8" t="s">
        <v>185</v>
      </c>
      <c r="G64" s="8" t="s">
        <v>266</v>
      </c>
      <c r="H64" s="8" t="s">
        <v>243</v>
      </c>
      <c r="I64" s="8" t="s">
        <v>317</v>
      </c>
      <c r="Q64" s="8">
        <f t="shared" si="0"/>
        <v>106.42</v>
      </c>
    </row>
    <row r="65" spans="1:17" ht="12.75">
      <c r="A65" s="1">
        <v>375</v>
      </c>
      <c r="B65" t="s">
        <v>113</v>
      </c>
      <c r="C65" t="s">
        <v>73</v>
      </c>
      <c r="D65" t="s">
        <v>35</v>
      </c>
      <c r="E65" s="8" t="s">
        <v>209</v>
      </c>
      <c r="F65" s="8" t="s">
        <v>184</v>
      </c>
      <c r="G65" s="8" t="s">
        <v>201</v>
      </c>
      <c r="H65" s="8" t="s">
        <v>199</v>
      </c>
      <c r="I65" s="8" t="s">
        <v>183</v>
      </c>
      <c r="Q65" s="8">
        <f t="shared" si="0"/>
        <v>105.12</v>
      </c>
    </row>
    <row r="66" spans="1:17" ht="12.75">
      <c r="A66" s="1">
        <v>376</v>
      </c>
      <c r="B66" t="s">
        <v>146</v>
      </c>
      <c r="C66" t="s">
        <v>109</v>
      </c>
      <c r="D66" t="s">
        <v>32</v>
      </c>
      <c r="E66" s="8" t="s">
        <v>190</v>
      </c>
      <c r="F66" s="8" t="s">
        <v>204</v>
      </c>
      <c r="G66" s="8" t="s">
        <v>267</v>
      </c>
      <c r="H66" s="8" t="s">
        <v>237</v>
      </c>
      <c r="I66" s="8" t="s">
        <v>243</v>
      </c>
      <c r="Q66" s="8">
        <f t="shared" si="0"/>
        <v>105.17</v>
      </c>
    </row>
    <row r="67" spans="1:17" ht="12.75">
      <c r="A67" s="1">
        <v>388</v>
      </c>
      <c r="B67" s="19" t="s">
        <v>42</v>
      </c>
      <c r="C67" s="19" t="s">
        <v>155</v>
      </c>
      <c r="D67" s="19" t="s">
        <v>25</v>
      </c>
      <c r="E67" s="8" t="s">
        <v>183</v>
      </c>
      <c r="F67" s="8" t="s">
        <v>204</v>
      </c>
      <c r="G67" s="8" t="s">
        <v>261</v>
      </c>
      <c r="H67" s="8" t="s">
        <v>268</v>
      </c>
      <c r="I67" s="8" t="s">
        <v>201</v>
      </c>
      <c r="Q67" s="8">
        <f t="shared" si="0"/>
        <v>104.58</v>
      </c>
    </row>
    <row r="68" spans="1:17" ht="12.75">
      <c r="A68" s="1">
        <v>501</v>
      </c>
      <c r="B68" s="19" t="s">
        <v>139</v>
      </c>
      <c r="C68" s="19" t="s">
        <v>141</v>
      </c>
      <c r="D68" s="19" t="s">
        <v>140</v>
      </c>
      <c r="E68" s="8" t="s">
        <v>178</v>
      </c>
      <c r="F68" s="8" t="s">
        <v>209</v>
      </c>
      <c r="G68" s="8" t="s">
        <v>247</v>
      </c>
      <c r="H68" s="8" t="s">
        <v>263</v>
      </c>
      <c r="I68" s="8" t="s">
        <v>187</v>
      </c>
      <c r="Q68" s="8">
        <f t="shared" si="0"/>
        <v>104.9</v>
      </c>
    </row>
    <row r="69" spans="1:17" ht="12.75">
      <c r="A69" s="1">
        <v>502</v>
      </c>
      <c r="B69" s="16" t="s">
        <v>149</v>
      </c>
      <c r="C69" s="17" t="s">
        <v>150</v>
      </c>
      <c r="D69" s="17" t="s">
        <v>140</v>
      </c>
      <c r="E69" s="8" t="s">
        <v>195</v>
      </c>
      <c r="F69" s="8" t="s">
        <v>247</v>
      </c>
      <c r="G69" s="8" t="s">
        <v>213</v>
      </c>
      <c r="H69" s="8" t="s">
        <v>247</v>
      </c>
      <c r="I69" s="8" t="s">
        <v>240</v>
      </c>
      <c r="Q69" s="8">
        <f aca="true" t="shared" si="1" ref="Q69:Q132">SUM(E69*$E$2+F69*$F$2+G69*$G$2+H69*$H$2+I69*$I$2+$J$2*J69+K69*$E$2+L69*$F$2+M69*$G$2+N69*$H$2+O69*$I$2+P69*$J$2)</f>
        <v>104.96</v>
      </c>
    </row>
    <row r="70" spans="1:17" ht="12.75">
      <c r="A70" s="1">
        <v>504</v>
      </c>
      <c r="B70" t="s">
        <v>114</v>
      </c>
      <c r="C70" t="s">
        <v>115</v>
      </c>
      <c r="D70" t="s">
        <v>25</v>
      </c>
      <c r="E70" s="8" t="s">
        <v>211</v>
      </c>
      <c r="F70" s="8" t="s">
        <v>192</v>
      </c>
      <c r="G70" s="8" t="s">
        <v>178</v>
      </c>
      <c r="H70" s="8" t="s">
        <v>209</v>
      </c>
      <c r="I70" s="8" t="s">
        <v>246</v>
      </c>
      <c r="Q70" s="8">
        <f t="shared" si="1"/>
        <v>105.42</v>
      </c>
    </row>
    <row r="71" spans="1:17" ht="12.75">
      <c r="A71" s="1">
        <v>505</v>
      </c>
      <c r="B71" t="s">
        <v>116</v>
      </c>
      <c r="C71" t="s">
        <v>117</v>
      </c>
      <c r="D71" t="s">
        <v>25</v>
      </c>
      <c r="E71" s="8" t="s">
        <v>210</v>
      </c>
      <c r="F71" s="8" t="s">
        <v>238</v>
      </c>
      <c r="G71" s="8" t="s">
        <v>190</v>
      </c>
      <c r="H71" s="8" t="s">
        <v>194</v>
      </c>
      <c r="I71" s="8" t="s">
        <v>289</v>
      </c>
      <c r="Q71" s="8">
        <f t="shared" si="1"/>
        <v>105.83</v>
      </c>
    </row>
    <row r="72" spans="1:17" ht="12.75">
      <c r="A72" s="1">
        <v>506</v>
      </c>
      <c r="B72" t="s">
        <v>118</v>
      </c>
      <c r="C72" t="s">
        <v>119</v>
      </c>
      <c r="D72" t="s">
        <v>25</v>
      </c>
      <c r="E72" s="8" t="s">
        <v>192</v>
      </c>
      <c r="F72" s="8" t="s">
        <v>206</v>
      </c>
      <c r="G72" s="8" t="s">
        <v>178</v>
      </c>
      <c r="H72" s="8" t="s">
        <v>194</v>
      </c>
      <c r="I72" s="8" t="s">
        <v>178</v>
      </c>
      <c r="Q72" s="8">
        <f t="shared" si="1"/>
        <v>105.15</v>
      </c>
    </row>
    <row r="73" spans="1:17" ht="12.75">
      <c r="A73" s="1">
        <v>507</v>
      </c>
      <c r="B73" t="s">
        <v>93</v>
      </c>
      <c r="C73" t="s">
        <v>120</v>
      </c>
      <c r="D73" t="s">
        <v>35</v>
      </c>
      <c r="E73" s="8" t="s">
        <v>160</v>
      </c>
      <c r="F73" s="8" t="s">
        <v>208</v>
      </c>
      <c r="G73" s="8" t="s">
        <v>264</v>
      </c>
      <c r="H73" s="8" t="s">
        <v>243</v>
      </c>
      <c r="I73" s="8" t="s">
        <v>218</v>
      </c>
      <c r="Q73" s="8">
        <f t="shared" si="1"/>
        <v>106.23</v>
      </c>
    </row>
    <row r="74" spans="1:17" ht="12.75">
      <c r="A74" s="1">
        <v>508</v>
      </c>
      <c r="B74" t="s">
        <v>121</v>
      </c>
      <c r="C74" t="s">
        <v>122</v>
      </c>
      <c r="D74" t="s">
        <v>25</v>
      </c>
      <c r="E74" s="8" t="s">
        <v>212</v>
      </c>
      <c r="F74" s="8" t="s">
        <v>213</v>
      </c>
      <c r="G74" s="8" t="s">
        <v>209</v>
      </c>
      <c r="H74" s="8" t="s">
        <v>240</v>
      </c>
      <c r="I74" s="8" t="s">
        <v>318</v>
      </c>
      <c r="Q74" s="8">
        <f t="shared" si="1"/>
        <v>105.76</v>
      </c>
    </row>
    <row r="75" spans="1:17" ht="12.75">
      <c r="A75" s="1">
        <v>512</v>
      </c>
      <c r="B75" t="s">
        <v>38</v>
      </c>
      <c r="C75" t="s">
        <v>123</v>
      </c>
      <c r="D75" t="s">
        <v>27</v>
      </c>
      <c r="E75" s="8" t="s">
        <v>214</v>
      </c>
      <c r="F75" s="8" t="s">
        <v>208</v>
      </c>
      <c r="G75" s="8" t="s">
        <v>183</v>
      </c>
      <c r="H75" s="8" t="s">
        <v>242</v>
      </c>
      <c r="I75" s="8" t="s">
        <v>246</v>
      </c>
      <c r="Q75" s="8">
        <f t="shared" si="1"/>
        <v>105.31</v>
      </c>
    </row>
    <row r="76" spans="1:17" ht="12.75">
      <c r="A76" s="1">
        <v>515</v>
      </c>
      <c r="B76" t="s">
        <v>82</v>
      </c>
      <c r="C76" t="s">
        <v>124</v>
      </c>
      <c r="D76" t="s">
        <v>77</v>
      </c>
      <c r="E76" s="8" t="s">
        <v>213</v>
      </c>
      <c r="F76" s="8" t="s">
        <v>196</v>
      </c>
      <c r="G76" s="8" t="s">
        <v>269</v>
      </c>
      <c r="H76" s="8" t="s">
        <v>194</v>
      </c>
      <c r="I76" s="8" t="s">
        <v>208</v>
      </c>
      <c r="Q76" s="8">
        <f t="shared" si="1"/>
        <v>105.13</v>
      </c>
    </row>
    <row r="77" spans="1:17" ht="12.75">
      <c r="A77" s="1">
        <v>601</v>
      </c>
      <c r="B77" t="s">
        <v>131</v>
      </c>
      <c r="C77" t="s">
        <v>132</v>
      </c>
      <c r="D77" t="s">
        <v>133</v>
      </c>
      <c r="E77" s="8" t="s">
        <v>175</v>
      </c>
      <c r="F77" s="8" t="s">
        <v>231</v>
      </c>
      <c r="G77" s="8" t="s">
        <v>249</v>
      </c>
      <c r="H77" s="8" t="s">
        <v>215</v>
      </c>
      <c r="I77" s="8" t="s">
        <v>306</v>
      </c>
      <c r="Q77" s="8">
        <f t="shared" si="1"/>
        <v>108.78</v>
      </c>
    </row>
    <row r="78" spans="1:17" ht="12.75">
      <c r="A78" s="1">
        <v>602</v>
      </c>
      <c r="B78" t="s">
        <v>86</v>
      </c>
      <c r="C78" t="s">
        <v>142</v>
      </c>
      <c r="D78" t="s">
        <v>27</v>
      </c>
      <c r="E78" s="8" t="s">
        <v>177</v>
      </c>
      <c r="F78" s="8">
        <v>28.45</v>
      </c>
      <c r="G78" s="8" t="s">
        <v>259</v>
      </c>
      <c r="H78" s="8">
        <v>28.41</v>
      </c>
      <c r="I78" s="8" t="s">
        <v>307</v>
      </c>
      <c r="Q78" s="8">
        <f t="shared" si="1"/>
        <v>113.33</v>
      </c>
    </row>
    <row r="79" spans="1:17" ht="12.75">
      <c r="A79" s="1">
        <v>610</v>
      </c>
      <c r="B79" t="s">
        <v>131</v>
      </c>
      <c r="C79" t="s">
        <v>134</v>
      </c>
      <c r="D79" t="s">
        <v>133</v>
      </c>
      <c r="E79" s="8" t="s">
        <v>190</v>
      </c>
      <c r="F79" s="8" t="s">
        <v>247</v>
      </c>
      <c r="G79" s="8" t="s">
        <v>268</v>
      </c>
      <c r="H79" s="8" t="s">
        <v>283</v>
      </c>
      <c r="I79" s="8" t="s">
        <v>207</v>
      </c>
      <c r="Q79" s="8">
        <f t="shared" si="1"/>
        <v>104.18</v>
      </c>
    </row>
    <row r="80" ht="12.75">
      <c r="Q80" s="8">
        <f t="shared" si="1"/>
        <v>0</v>
      </c>
    </row>
    <row r="81" ht="12.75">
      <c r="Q81" s="8">
        <f t="shared" si="1"/>
        <v>0</v>
      </c>
    </row>
    <row r="82" ht="12.75">
      <c r="Q82" s="8">
        <f t="shared" si="1"/>
        <v>0</v>
      </c>
    </row>
    <row r="83" ht="12.75">
      <c r="Q83" s="8">
        <f t="shared" si="1"/>
        <v>0</v>
      </c>
    </row>
    <row r="84" ht="12.75">
      <c r="Q84" s="8">
        <f t="shared" si="1"/>
        <v>0</v>
      </c>
    </row>
    <row r="85" ht="12.75">
      <c r="Q85" s="8">
        <f t="shared" si="1"/>
        <v>0</v>
      </c>
    </row>
    <row r="86" ht="12.75">
      <c r="Q86" s="8">
        <f t="shared" si="1"/>
        <v>0</v>
      </c>
    </row>
    <row r="87" ht="12.75">
      <c r="Q87" s="8">
        <f t="shared" si="1"/>
        <v>0</v>
      </c>
    </row>
    <row r="88" ht="12.75">
      <c r="Q88" s="8">
        <f t="shared" si="1"/>
        <v>0</v>
      </c>
    </row>
    <row r="89" ht="12.75">
      <c r="Q89" s="8">
        <f t="shared" si="1"/>
        <v>0</v>
      </c>
    </row>
    <row r="90" ht="12.75">
      <c r="Q90" s="8">
        <f t="shared" si="1"/>
        <v>0</v>
      </c>
    </row>
    <row r="91" ht="12.75">
      <c r="Q91" s="8">
        <f t="shared" si="1"/>
        <v>0</v>
      </c>
    </row>
    <row r="92" ht="12.75">
      <c r="Q92" s="8">
        <f t="shared" si="1"/>
        <v>0</v>
      </c>
    </row>
    <row r="93" ht="12.75">
      <c r="Q93" s="8">
        <f t="shared" si="1"/>
        <v>0</v>
      </c>
    </row>
    <row r="94" ht="12.75">
      <c r="Q94" s="8">
        <f t="shared" si="1"/>
        <v>0</v>
      </c>
    </row>
    <row r="95" ht="12.75">
      <c r="Q95" s="8">
        <f t="shared" si="1"/>
        <v>0</v>
      </c>
    </row>
    <row r="96" ht="12.75">
      <c r="Q96" s="8">
        <f t="shared" si="1"/>
        <v>0</v>
      </c>
    </row>
    <row r="97" ht="12.75">
      <c r="Q97" s="8">
        <f t="shared" si="1"/>
        <v>0</v>
      </c>
    </row>
    <row r="98" ht="12.75">
      <c r="Q98" s="8">
        <f t="shared" si="1"/>
        <v>0</v>
      </c>
    </row>
    <row r="99" ht="12.75">
      <c r="Q99" s="8">
        <f t="shared" si="1"/>
        <v>0</v>
      </c>
    </row>
    <row r="100" ht="12.75">
      <c r="Q100" s="8">
        <f t="shared" si="1"/>
        <v>0</v>
      </c>
    </row>
    <row r="101" ht="12.75">
      <c r="Q101" s="8">
        <f t="shared" si="1"/>
        <v>0</v>
      </c>
    </row>
    <row r="102" ht="12.75">
      <c r="Q102" s="8">
        <f t="shared" si="1"/>
        <v>0</v>
      </c>
    </row>
    <row r="103" ht="12.75">
      <c r="Q103" s="8">
        <f t="shared" si="1"/>
        <v>0</v>
      </c>
    </row>
    <row r="104" ht="12.75">
      <c r="Q104" s="8">
        <f t="shared" si="1"/>
        <v>0</v>
      </c>
    </row>
    <row r="105" ht="12.75">
      <c r="Q105" s="8">
        <f t="shared" si="1"/>
        <v>0</v>
      </c>
    </row>
    <row r="106" ht="12.75">
      <c r="Q106" s="8">
        <f t="shared" si="1"/>
        <v>0</v>
      </c>
    </row>
    <row r="107" ht="12.75">
      <c r="Q107" s="8">
        <f t="shared" si="1"/>
        <v>0</v>
      </c>
    </row>
    <row r="108" ht="12.75">
      <c r="Q108" s="8">
        <f t="shared" si="1"/>
        <v>0</v>
      </c>
    </row>
    <row r="109" ht="12.75">
      <c r="Q109" s="8">
        <f t="shared" si="1"/>
        <v>0</v>
      </c>
    </row>
    <row r="110" ht="12.75">
      <c r="Q110" s="8">
        <f t="shared" si="1"/>
        <v>0</v>
      </c>
    </row>
    <row r="111" ht="12.75">
      <c r="Q111" s="8">
        <f t="shared" si="1"/>
        <v>0</v>
      </c>
    </row>
    <row r="112" ht="12.75">
      <c r="Q112" s="8">
        <f t="shared" si="1"/>
        <v>0</v>
      </c>
    </row>
    <row r="113" ht="12.75">
      <c r="Q113" s="8">
        <f t="shared" si="1"/>
        <v>0</v>
      </c>
    </row>
    <row r="114" ht="12.75">
      <c r="Q114" s="8">
        <f t="shared" si="1"/>
        <v>0</v>
      </c>
    </row>
    <row r="115" ht="12.75">
      <c r="Q115" s="8">
        <f t="shared" si="1"/>
        <v>0</v>
      </c>
    </row>
    <row r="116" ht="12.75">
      <c r="Q116" s="8">
        <f t="shared" si="1"/>
        <v>0</v>
      </c>
    </row>
    <row r="117" ht="12.75">
      <c r="Q117" s="8">
        <f t="shared" si="1"/>
        <v>0</v>
      </c>
    </row>
    <row r="118" ht="12.75">
      <c r="Q118" s="8">
        <f t="shared" si="1"/>
        <v>0</v>
      </c>
    </row>
    <row r="119" ht="12.75">
      <c r="Q119" s="8">
        <f t="shared" si="1"/>
        <v>0</v>
      </c>
    </row>
    <row r="120" ht="12.75">
      <c r="Q120" s="8">
        <f t="shared" si="1"/>
        <v>0</v>
      </c>
    </row>
    <row r="121" ht="12.75">
      <c r="Q121" s="8">
        <f t="shared" si="1"/>
        <v>0</v>
      </c>
    </row>
    <row r="122" ht="12.75">
      <c r="Q122" s="8">
        <f t="shared" si="1"/>
        <v>0</v>
      </c>
    </row>
    <row r="123" ht="12.75">
      <c r="Q123" s="8">
        <f t="shared" si="1"/>
        <v>0</v>
      </c>
    </row>
    <row r="124" ht="12.75">
      <c r="Q124" s="8">
        <f t="shared" si="1"/>
        <v>0</v>
      </c>
    </row>
    <row r="125" ht="12.75">
      <c r="Q125" s="8">
        <f t="shared" si="1"/>
        <v>0</v>
      </c>
    </row>
    <row r="126" ht="12.75">
      <c r="Q126" s="8">
        <f t="shared" si="1"/>
        <v>0</v>
      </c>
    </row>
    <row r="127" ht="12.75">
      <c r="Q127" s="8">
        <f t="shared" si="1"/>
        <v>0</v>
      </c>
    </row>
    <row r="128" ht="12.75">
      <c r="Q128" s="8">
        <f t="shared" si="1"/>
        <v>0</v>
      </c>
    </row>
    <row r="129" ht="12.75">
      <c r="Q129" s="8">
        <f t="shared" si="1"/>
        <v>0</v>
      </c>
    </row>
    <row r="130" ht="12.75">
      <c r="Q130" s="8">
        <f t="shared" si="1"/>
        <v>0</v>
      </c>
    </row>
    <row r="131" ht="12.75">
      <c r="Q131" s="8">
        <f t="shared" si="1"/>
        <v>0</v>
      </c>
    </row>
    <row r="132" ht="12.75">
      <c r="Q132" s="8">
        <f t="shared" si="1"/>
        <v>0</v>
      </c>
    </row>
    <row r="133" ht="12.75">
      <c r="Q133" s="8">
        <f aca="true" t="shared" si="2" ref="Q133:Q196">SUM(E133*$E$2+F133*$F$2+G133*$G$2+H133*$H$2+I133*$I$2+$J$2*J133+K133*$E$2+L133*$F$2+M133*$G$2+N133*$H$2+O133*$I$2+P133*$J$2)</f>
        <v>0</v>
      </c>
    </row>
    <row r="134" ht="12.75">
      <c r="Q134" s="8">
        <f t="shared" si="2"/>
        <v>0</v>
      </c>
    </row>
    <row r="135" ht="12.75">
      <c r="Q135" s="8">
        <f t="shared" si="2"/>
        <v>0</v>
      </c>
    </row>
    <row r="136" ht="12.75">
      <c r="Q136" s="8">
        <f t="shared" si="2"/>
        <v>0</v>
      </c>
    </row>
    <row r="137" ht="12.75">
      <c r="Q137" s="8">
        <f t="shared" si="2"/>
        <v>0</v>
      </c>
    </row>
    <row r="138" ht="12.75">
      <c r="Q138" s="8">
        <f t="shared" si="2"/>
        <v>0</v>
      </c>
    </row>
    <row r="139" ht="12.75">
      <c r="Q139" s="8">
        <f t="shared" si="2"/>
        <v>0</v>
      </c>
    </row>
    <row r="140" ht="12.75">
      <c r="Q140" s="8">
        <f t="shared" si="2"/>
        <v>0</v>
      </c>
    </row>
    <row r="141" ht="12.75">
      <c r="Q141" s="8">
        <f t="shared" si="2"/>
        <v>0</v>
      </c>
    </row>
    <row r="142" ht="12.75">
      <c r="Q142" s="8">
        <f t="shared" si="2"/>
        <v>0</v>
      </c>
    </row>
    <row r="143" ht="12.75">
      <c r="Q143" s="8">
        <f t="shared" si="2"/>
        <v>0</v>
      </c>
    </row>
    <row r="144" ht="12.75">
      <c r="Q144" s="8">
        <f t="shared" si="2"/>
        <v>0</v>
      </c>
    </row>
    <row r="145" ht="12.75">
      <c r="Q145" s="8">
        <f t="shared" si="2"/>
        <v>0</v>
      </c>
    </row>
    <row r="146" ht="12.75">
      <c r="Q146" s="8">
        <f t="shared" si="2"/>
        <v>0</v>
      </c>
    </row>
    <row r="147" ht="12.75">
      <c r="Q147" s="8">
        <f t="shared" si="2"/>
        <v>0</v>
      </c>
    </row>
    <row r="148" ht="12.75">
      <c r="Q148" s="8">
        <f t="shared" si="2"/>
        <v>0</v>
      </c>
    </row>
    <row r="149" ht="12.75">
      <c r="Q149" s="8">
        <f t="shared" si="2"/>
        <v>0</v>
      </c>
    </row>
    <row r="150" ht="12.75">
      <c r="Q150" s="8">
        <f t="shared" si="2"/>
        <v>0</v>
      </c>
    </row>
    <row r="151" ht="12.75">
      <c r="Q151" s="8">
        <f t="shared" si="2"/>
        <v>0</v>
      </c>
    </row>
    <row r="152" ht="12.75">
      <c r="Q152" s="8">
        <f t="shared" si="2"/>
        <v>0</v>
      </c>
    </row>
    <row r="153" ht="12.75">
      <c r="Q153" s="8">
        <f t="shared" si="2"/>
        <v>0</v>
      </c>
    </row>
    <row r="154" ht="12.75">
      <c r="Q154" s="8">
        <f t="shared" si="2"/>
        <v>0</v>
      </c>
    </row>
    <row r="155" ht="12.75">
      <c r="Q155" s="8">
        <f t="shared" si="2"/>
        <v>0</v>
      </c>
    </row>
    <row r="156" ht="12.75">
      <c r="Q156" s="8">
        <f t="shared" si="2"/>
        <v>0</v>
      </c>
    </row>
    <row r="157" ht="12.75">
      <c r="Q157" s="8">
        <f t="shared" si="2"/>
        <v>0</v>
      </c>
    </row>
    <row r="158" ht="12.75">
      <c r="Q158" s="8">
        <f t="shared" si="2"/>
        <v>0</v>
      </c>
    </row>
    <row r="159" ht="12.75">
      <c r="Q159" s="8">
        <f t="shared" si="2"/>
        <v>0</v>
      </c>
    </row>
    <row r="160" ht="12.75">
      <c r="Q160" s="8">
        <f t="shared" si="2"/>
        <v>0</v>
      </c>
    </row>
    <row r="161" ht="12.75">
      <c r="Q161" s="8">
        <f t="shared" si="2"/>
        <v>0</v>
      </c>
    </row>
    <row r="162" ht="12.75">
      <c r="Q162" s="8">
        <f t="shared" si="2"/>
        <v>0</v>
      </c>
    </row>
    <row r="163" ht="12.75">
      <c r="Q163" s="8">
        <f t="shared" si="2"/>
        <v>0</v>
      </c>
    </row>
    <row r="164" ht="12.75">
      <c r="Q164" s="8">
        <f t="shared" si="2"/>
        <v>0</v>
      </c>
    </row>
    <row r="165" ht="12.75">
      <c r="Q165" s="8">
        <f t="shared" si="2"/>
        <v>0</v>
      </c>
    </row>
    <row r="166" ht="12.75">
      <c r="Q166" s="8">
        <f t="shared" si="2"/>
        <v>0</v>
      </c>
    </row>
    <row r="167" ht="12.75">
      <c r="Q167" s="8">
        <f t="shared" si="2"/>
        <v>0</v>
      </c>
    </row>
    <row r="168" ht="12.75">
      <c r="Q168" s="8">
        <f t="shared" si="2"/>
        <v>0</v>
      </c>
    </row>
    <row r="169" ht="12.75">
      <c r="Q169" s="8">
        <f t="shared" si="2"/>
        <v>0</v>
      </c>
    </row>
    <row r="170" ht="12.75">
      <c r="Q170" s="8">
        <f t="shared" si="2"/>
        <v>0</v>
      </c>
    </row>
    <row r="171" ht="12.75">
      <c r="Q171" s="8">
        <f t="shared" si="2"/>
        <v>0</v>
      </c>
    </row>
    <row r="172" ht="12.75">
      <c r="Q172" s="8">
        <f t="shared" si="2"/>
        <v>0</v>
      </c>
    </row>
    <row r="173" ht="12.75">
      <c r="Q173" s="8">
        <f t="shared" si="2"/>
        <v>0</v>
      </c>
    </row>
    <row r="174" ht="12.75">
      <c r="Q174" s="8">
        <f t="shared" si="2"/>
        <v>0</v>
      </c>
    </row>
    <row r="175" ht="12.75">
      <c r="Q175" s="8">
        <f t="shared" si="2"/>
        <v>0</v>
      </c>
    </row>
    <row r="176" ht="12.75">
      <c r="Q176" s="8">
        <f t="shared" si="2"/>
        <v>0</v>
      </c>
    </row>
    <row r="177" ht="12.75">
      <c r="Q177" s="8">
        <f t="shared" si="2"/>
        <v>0</v>
      </c>
    </row>
    <row r="178" ht="12.75">
      <c r="Q178" s="8">
        <f t="shared" si="2"/>
        <v>0</v>
      </c>
    </row>
    <row r="179" ht="12.75">
      <c r="Q179" s="8">
        <f t="shared" si="2"/>
        <v>0</v>
      </c>
    </row>
    <row r="180" ht="12.75">
      <c r="Q180" s="8">
        <f t="shared" si="2"/>
        <v>0</v>
      </c>
    </row>
    <row r="181" ht="12.75">
      <c r="Q181" s="8">
        <f t="shared" si="2"/>
        <v>0</v>
      </c>
    </row>
    <row r="182" ht="12.75">
      <c r="Q182" s="8">
        <f t="shared" si="2"/>
        <v>0</v>
      </c>
    </row>
    <row r="183" ht="12.75">
      <c r="Q183" s="8">
        <f t="shared" si="2"/>
        <v>0</v>
      </c>
    </row>
    <row r="184" ht="12.75">
      <c r="Q184" s="8">
        <f t="shared" si="2"/>
        <v>0</v>
      </c>
    </row>
    <row r="185" ht="12.75">
      <c r="Q185" s="8">
        <f t="shared" si="2"/>
        <v>0</v>
      </c>
    </row>
    <row r="186" ht="12.75">
      <c r="Q186" s="8">
        <f t="shared" si="2"/>
        <v>0</v>
      </c>
    </row>
    <row r="187" ht="12.75">
      <c r="Q187" s="8">
        <f t="shared" si="2"/>
        <v>0</v>
      </c>
    </row>
    <row r="188" ht="12.75">
      <c r="Q188" s="8">
        <f t="shared" si="2"/>
        <v>0</v>
      </c>
    </row>
    <row r="189" ht="12.75">
      <c r="Q189" s="8">
        <f t="shared" si="2"/>
        <v>0</v>
      </c>
    </row>
    <row r="190" ht="12.75">
      <c r="Q190" s="8">
        <f t="shared" si="2"/>
        <v>0</v>
      </c>
    </row>
    <row r="191" ht="12.75">
      <c r="Q191" s="8">
        <f t="shared" si="2"/>
        <v>0</v>
      </c>
    </row>
    <row r="192" ht="12.75">
      <c r="Q192" s="8">
        <f t="shared" si="2"/>
        <v>0</v>
      </c>
    </row>
    <row r="193" ht="12.75">
      <c r="Q193" s="8">
        <f t="shared" si="2"/>
        <v>0</v>
      </c>
    </row>
    <row r="194" ht="12.75">
      <c r="Q194" s="8">
        <f t="shared" si="2"/>
        <v>0</v>
      </c>
    </row>
    <row r="195" ht="12.75">
      <c r="Q195" s="8">
        <f t="shared" si="2"/>
        <v>0</v>
      </c>
    </row>
    <row r="196" ht="12.75">
      <c r="Q196" s="8">
        <f t="shared" si="2"/>
        <v>0</v>
      </c>
    </row>
    <row r="197" ht="12.75">
      <c r="Q197" s="8">
        <f aca="true" t="shared" si="3" ref="Q197:Q260">SUM(E197*$E$2+F197*$F$2+G197*$G$2+H197*$H$2+I197*$I$2+$J$2*J197+K197*$E$2+L197*$F$2+M197*$G$2+N197*$H$2+O197*$I$2+P197*$J$2)</f>
        <v>0</v>
      </c>
    </row>
    <row r="198" ht="12.75">
      <c r="Q198" s="8">
        <f t="shared" si="3"/>
        <v>0</v>
      </c>
    </row>
    <row r="199" ht="12.75">
      <c r="Q199" s="8">
        <f t="shared" si="3"/>
        <v>0</v>
      </c>
    </row>
    <row r="200" ht="12.75">
      <c r="Q200" s="8">
        <f t="shared" si="3"/>
        <v>0</v>
      </c>
    </row>
    <row r="201" ht="12.75">
      <c r="Q201" s="8">
        <f t="shared" si="3"/>
        <v>0</v>
      </c>
    </row>
    <row r="202" ht="12.75">
      <c r="Q202" s="8">
        <f t="shared" si="3"/>
        <v>0</v>
      </c>
    </row>
    <row r="203" ht="12.75">
      <c r="Q203" s="8">
        <f t="shared" si="3"/>
        <v>0</v>
      </c>
    </row>
    <row r="204" ht="12.75">
      <c r="Q204" s="8">
        <f t="shared" si="3"/>
        <v>0</v>
      </c>
    </row>
    <row r="205" ht="12.75">
      <c r="Q205" s="8">
        <f t="shared" si="3"/>
        <v>0</v>
      </c>
    </row>
    <row r="206" ht="12.75">
      <c r="Q206" s="8">
        <f t="shared" si="3"/>
        <v>0</v>
      </c>
    </row>
    <row r="207" ht="12.75">
      <c r="Q207" s="8">
        <f t="shared" si="3"/>
        <v>0</v>
      </c>
    </row>
    <row r="208" ht="12.75">
      <c r="Q208" s="8">
        <f t="shared" si="3"/>
        <v>0</v>
      </c>
    </row>
    <row r="209" ht="12.75">
      <c r="Q209" s="8">
        <f t="shared" si="3"/>
        <v>0</v>
      </c>
    </row>
    <row r="210" ht="12.75">
      <c r="Q210" s="8">
        <f t="shared" si="3"/>
        <v>0</v>
      </c>
    </row>
    <row r="211" ht="12.75">
      <c r="Q211" s="8">
        <f t="shared" si="3"/>
        <v>0</v>
      </c>
    </row>
    <row r="212" ht="12.75">
      <c r="Q212" s="8">
        <f t="shared" si="3"/>
        <v>0</v>
      </c>
    </row>
    <row r="213" ht="12.75">
      <c r="Q213" s="8">
        <f t="shared" si="3"/>
        <v>0</v>
      </c>
    </row>
    <row r="214" ht="12.75">
      <c r="Q214" s="8">
        <f t="shared" si="3"/>
        <v>0</v>
      </c>
    </row>
    <row r="215" ht="12.75">
      <c r="Q215" s="8">
        <f t="shared" si="3"/>
        <v>0</v>
      </c>
    </row>
    <row r="216" ht="12.75">
      <c r="Q216" s="8">
        <f t="shared" si="3"/>
        <v>0</v>
      </c>
    </row>
    <row r="217" ht="12.75">
      <c r="Q217" s="8">
        <f t="shared" si="3"/>
        <v>0</v>
      </c>
    </row>
    <row r="218" ht="12.75">
      <c r="Q218" s="8">
        <f t="shared" si="3"/>
        <v>0</v>
      </c>
    </row>
    <row r="219" ht="12.75">
      <c r="Q219" s="8">
        <f t="shared" si="3"/>
        <v>0</v>
      </c>
    </row>
    <row r="220" ht="12.75">
      <c r="Q220" s="8">
        <f t="shared" si="3"/>
        <v>0</v>
      </c>
    </row>
    <row r="221" ht="12.75">
      <c r="Q221" s="8">
        <f t="shared" si="3"/>
        <v>0</v>
      </c>
    </row>
    <row r="222" ht="12.75">
      <c r="Q222" s="8">
        <f t="shared" si="3"/>
        <v>0</v>
      </c>
    </row>
    <row r="223" ht="12.75">
      <c r="Q223" s="8">
        <f t="shared" si="3"/>
        <v>0</v>
      </c>
    </row>
    <row r="224" ht="12.75">
      <c r="Q224" s="8">
        <f t="shared" si="3"/>
        <v>0</v>
      </c>
    </row>
    <row r="225" ht="12.75">
      <c r="Q225" s="8">
        <f t="shared" si="3"/>
        <v>0</v>
      </c>
    </row>
    <row r="226" ht="12.75">
      <c r="Q226" s="8">
        <f t="shared" si="3"/>
        <v>0</v>
      </c>
    </row>
    <row r="227" ht="12.75">
      <c r="Q227" s="8">
        <f t="shared" si="3"/>
        <v>0</v>
      </c>
    </row>
    <row r="228" ht="12.75">
      <c r="Q228" s="8">
        <f t="shared" si="3"/>
        <v>0</v>
      </c>
    </row>
    <row r="229" ht="12.75">
      <c r="Q229" s="8">
        <f t="shared" si="3"/>
        <v>0</v>
      </c>
    </row>
    <row r="230" ht="12.75">
      <c r="Q230" s="8">
        <f t="shared" si="3"/>
        <v>0</v>
      </c>
    </row>
    <row r="231" ht="12.75">
      <c r="Q231" s="8">
        <f t="shared" si="3"/>
        <v>0</v>
      </c>
    </row>
    <row r="232" ht="12.75">
      <c r="Q232" s="8">
        <f t="shared" si="3"/>
        <v>0</v>
      </c>
    </row>
    <row r="233" ht="12.75">
      <c r="Q233" s="8">
        <f t="shared" si="3"/>
        <v>0</v>
      </c>
    </row>
    <row r="234" ht="12.75">
      <c r="Q234" s="8">
        <f t="shared" si="3"/>
        <v>0</v>
      </c>
    </row>
    <row r="235" ht="12.75">
      <c r="Q235" s="8">
        <f t="shared" si="3"/>
        <v>0</v>
      </c>
    </row>
    <row r="236" ht="12.75">
      <c r="Q236" s="8">
        <f t="shared" si="3"/>
        <v>0</v>
      </c>
    </row>
    <row r="237" ht="12.75">
      <c r="Q237" s="8">
        <f t="shared" si="3"/>
        <v>0</v>
      </c>
    </row>
    <row r="238" ht="12.75">
      <c r="Q238" s="8">
        <f t="shared" si="3"/>
        <v>0</v>
      </c>
    </row>
    <row r="239" ht="12.75">
      <c r="Q239" s="8">
        <f t="shared" si="3"/>
        <v>0</v>
      </c>
    </row>
    <row r="240" ht="12.75">
      <c r="Q240" s="8">
        <f t="shared" si="3"/>
        <v>0</v>
      </c>
    </row>
    <row r="241" ht="12.75">
      <c r="Q241" s="8">
        <f t="shared" si="3"/>
        <v>0</v>
      </c>
    </row>
    <row r="242" ht="12.75">
      <c r="Q242" s="8">
        <f t="shared" si="3"/>
        <v>0</v>
      </c>
    </row>
    <row r="243" ht="12.75">
      <c r="Q243" s="8">
        <f t="shared" si="3"/>
        <v>0</v>
      </c>
    </row>
    <row r="244" ht="12.75">
      <c r="Q244" s="8">
        <f t="shared" si="3"/>
        <v>0</v>
      </c>
    </row>
    <row r="245" ht="12.75">
      <c r="Q245" s="8">
        <f t="shared" si="3"/>
        <v>0</v>
      </c>
    </row>
    <row r="246" ht="12.75">
      <c r="Q246" s="8">
        <f t="shared" si="3"/>
        <v>0</v>
      </c>
    </row>
    <row r="247" ht="12.75">
      <c r="Q247" s="8">
        <f t="shared" si="3"/>
        <v>0</v>
      </c>
    </row>
    <row r="248" ht="12.75">
      <c r="Q248" s="8">
        <f t="shared" si="3"/>
        <v>0</v>
      </c>
    </row>
    <row r="249" ht="12.75">
      <c r="Q249" s="8">
        <f t="shared" si="3"/>
        <v>0</v>
      </c>
    </row>
    <row r="250" ht="12.75">
      <c r="Q250" s="8">
        <f t="shared" si="3"/>
        <v>0</v>
      </c>
    </row>
    <row r="251" ht="12.75">
      <c r="Q251" s="8">
        <f t="shared" si="3"/>
        <v>0</v>
      </c>
    </row>
    <row r="252" ht="12.75">
      <c r="Q252" s="8">
        <f t="shared" si="3"/>
        <v>0</v>
      </c>
    </row>
    <row r="253" ht="12.75">
      <c r="Q253" s="8">
        <f t="shared" si="3"/>
        <v>0</v>
      </c>
    </row>
    <row r="254" ht="12.75">
      <c r="Q254" s="8">
        <f t="shared" si="3"/>
        <v>0</v>
      </c>
    </row>
    <row r="255" ht="12.75">
      <c r="Q255" s="8">
        <f t="shared" si="3"/>
        <v>0</v>
      </c>
    </row>
    <row r="256" ht="12.75">
      <c r="Q256" s="8">
        <f t="shared" si="3"/>
        <v>0</v>
      </c>
    </row>
    <row r="257" ht="12.75">
      <c r="Q257" s="8">
        <f t="shared" si="3"/>
        <v>0</v>
      </c>
    </row>
    <row r="258" ht="12.75">
      <c r="Q258" s="8">
        <f t="shared" si="3"/>
        <v>0</v>
      </c>
    </row>
    <row r="259" ht="12.75">
      <c r="Q259" s="8">
        <f t="shared" si="3"/>
        <v>0</v>
      </c>
    </row>
    <row r="260" ht="12.75">
      <c r="Q260" s="8">
        <f t="shared" si="3"/>
        <v>0</v>
      </c>
    </row>
    <row r="261" ht="12.75">
      <c r="Q261" s="8">
        <f aca="true" t="shared" si="4" ref="Q261:Q299">SUM(E261*$E$2+F261*$F$2+G261*$G$2+H261*$H$2+I261*$I$2+$J$2*J261+K261*$E$2+L261*$F$2+M261*$G$2+N261*$H$2+O261*$I$2+P261*$J$2)</f>
        <v>0</v>
      </c>
    </row>
    <row r="262" ht="12.75">
      <c r="Q262" s="8">
        <f t="shared" si="4"/>
        <v>0</v>
      </c>
    </row>
    <row r="263" ht="12.75">
      <c r="Q263" s="8">
        <f t="shared" si="4"/>
        <v>0</v>
      </c>
    </row>
    <row r="264" ht="12.75">
      <c r="Q264" s="8">
        <f t="shared" si="4"/>
        <v>0</v>
      </c>
    </row>
    <row r="265" ht="12.75">
      <c r="Q265" s="8">
        <f t="shared" si="4"/>
        <v>0</v>
      </c>
    </row>
    <row r="266" ht="12.75">
      <c r="Q266" s="8">
        <f t="shared" si="4"/>
        <v>0</v>
      </c>
    </row>
    <row r="267" ht="12.75">
      <c r="Q267" s="8">
        <f t="shared" si="4"/>
        <v>0</v>
      </c>
    </row>
    <row r="268" ht="12.75">
      <c r="Q268" s="8">
        <f t="shared" si="4"/>
        <v>0</v>
      </c>
    </row>
    <row r="269" ht="12.75">
      <c r="Q269" s="8">
        <f t="shared" si="4"/>
        <v>0</v>
      </c>
    </row>
    <row r="270" ht="12.75">
      <c r="Q270" s="8">
        <f t="shared" si="4"/>
        <v>0</v>
      </c>
    </row>
    <row r="271" ht="12.75">
      <c r="Q271" s="8">
        <f t="shared" si="4"/>
        <v>0</v>
      </c>
    </row>
    <row r="272" ht="12.75">
      <c r="Q272" s="8">
        <f t="shared" si="4"/>
        <v>0</v>
      </c>
    </row>
    <row r="273" ht="12.75">
      <c r="Q273" s="8">
        <f t="shared" si="4"/>
        <v>0</v>
      </c>
    </row>
    <row r="274" ht="12.75">
      <c r="Q274" s="8">
        <f t="shared" si="4"/>
        <v>0</v>
      </c>
    </row>
    <row r="275" ht="12.75">
      <c r="Q275" s="8">
        <f t="shared" si="4"/>
        <v>0</v>
      </c>
    </row>
    <row r="276" ht="12.75">
      <c r="Q276" s="8">
        <f t="shared" si="4"/>
        <v>0</v>
      </c>
    </row>
    <row r="277" ht="12.75">
      <c r="Q277" s="8">
        <f t="shared" si="4"/>
        <v>0</v>
      </c>
    </row>
    <row r="278" ht="12.75">
      <c r="Q278" s="8">
        <f t="shared" si="4"/>
        <v>0</v>
      </c>
    </row>
    <row r="279" ht="12.75">
      <c r="Q279" s="8">
        <f t="shared" si="4"/>
        <v>0</v>
      </c>
    </row>
    <row r="280" ht="12.75">
      <c r="Q280" s="8">
        <f t="shared" si="4"/>
        <v>0</v>
      </c>
    </row>
    <row r="281" ht="12.75">
      <c r="Q281" s="8">
        <f t="shared" si="4"/>
        <v>0</v>
      </c>
    </row>
    <row r="282" ht="12.75">
      <c r="Q282" s="8">
        <f t="shared" si="4"/>
        <v>0</v>
      </c>
    </row>
    <row r="283" ht="12.75">
      <c r="Q283" s="8">
        <f t="shared" si="4"/>
        <v>0</v>
      </c>
    </row>
    <row r="284" ht="12.75">
      <c r="Q284" s="8">
        <f t="shared" si="4"/>
        <v>0</v>
      </c>
    </row>
    <row r="285" ht="12.75">
      <c r="Q285" s="8">
        <f t="shared" si="4"/>
        <v>0</v>
      </c>
    </row>
    <row r="286" ht="12.75">
      <c r="Q286" s="8">
        <f t="shared" si="4"/>
        <v>0</v>
      </c>
    </row>
    <row r="287" ht="12.75">
      <c r="Q287" s="8">
        <f t="shared" si="4"/>
        <v>0</v>
      </c>
    </row>
    <row r="288" ht="12.75">
      <c r="Q288" s="8">
        <f t="shared" si="4"/>
        <v>0</v>
      </c>
    </row>
    <row r="289" ht="12.75">
      <c r="Q289" s="8">
        <f t="shared" si="4"/>
        <v>0</v>
      </c>
    </row>
    <row r="290" ht="12.75">
      <c r="Q290" s="8">
        <f t="shared" si="4"/>
        <v>0</v>
      </c>
    </row>
    <row r="291" ht="12.75">
      <c r="Q291" s="8">
        <f t="shared" si="4"/>
        <v>0</v>
      </c>
    </row>
    <row r="292" ht="12.75">
      <c r="Q292" s="8">
        <f t="shared" si="4"/>
        <v>0</v>
      </c>
    </row>
    <row r="293" ht="12.75">
      <c r="Q293" s="8">
        <f t="shared" si="4"/>
        <v>0</v>
      </c>
    </row>
    <row r="294" ht="12.75">
      <c r="Q294" s="8">
        <f t="shared" si="4"/>
        <v>0</v>
      </c>
    </row>
    <row r="295" ht="12.75">
      <c r="Q295" s="8">
        <f t="shared" si="4"/>
        <v>0</v>
      </c>
    </row>
    <row r="296" ht="12.75">
      <c r="Q296" s="8">
        <f t="shared" si="4"/>
        <v>0</v>
      </c>
    </row>
    <row r="297" ht="12.75">
      <c r="Q297" s="8">
        <f t="shared" si="4"/>
        <v>0</v>
      </c>
    </row>
    <row r="298" ht="12.75">
      <c r="Q298" s="8">
        <f t="shared" si="4"/>
        <v>0</v>
      </c>
    </row>
    <row r="299" ht="12.75">
      <c r="Q299" s="8">
        <f t="shared" si="4"/>
        <v>0</v>
      </c>
    </row>
  </sheetData>
  <mergeCells count="2">
    <mergeCell ref="A2:D2"/>
    <mergeCell ref="L3:P3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3"/>
  <headerFooter alignWithMargins="0">
    <oddHeader>&amp;C&amp;A</oddHeader>
    <oddFooter>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U34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S1" sqref="S1:S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26.93</v>
      </c>
      <c r="G5" s="10">
        <f t="shared" si="0"/>
        <v>26.86</v>
      </c>
      <c r="H5" s="10">
        <f t="shared" si="0"/>
        <v>26.61</v>
      </c>
      <c r="I5" s="10">
        <f t="shared" si="0"/>
        <v>28.41</v>
      </c>
      <c r="J5" s="10">
        <f t="shared" si="0"/>
        <v>26.62</v>
      </c>
      <c r="K5" s="10">
        <f t="shared" si="0"/>
        <v>0</v>
      </c>
    </row>
    <row r="6" spans="12:17" ht="12.75">
      <c r="L6" s="22" t="s">
        <v>16</v>
      </c>
      <c r="M6" s="22"/>
      <c r="N6" s="22"/>
      <c r="O6" s="22"/>
      <c r="P6" s="22"/>
      <c r="Q6" s="22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14">IF(R8&gt;0,RANK(S8,S$1:S$65536),0)</f>
        <v>1</v>
      </c>
      <c r="B8" s="6">
        <v>102</v>
      </c>
      <c r="C8" s="2" t="str">
        <f>+VLOOKUP($B8,Gesamt!$A$5:$D$299,2,FALSE)</f>
        <v>Förster</v>
      </c>
      <c r="D8" s="2" t="str">
        <f>+VLOOKUP($B8,Gesamt!$A$5:$D$299,3,FALSE)</f>
        <v>Sarah</v>
      </c>
      <c r="E8" s="1" t="str">
        <f>+VLOOKUP($B8,Gesamt!$A$5:$D$299,4,FALSE)</f>
        <v>Kerpen</v>
      </c>
      <c r="F8" s="10">
        <f>+VLOOKUP($B8,Gesamt!$A$5:$F$299,5,FALSE)</f>
        <v>26.93</v>
      </c>
      <c r="G8" s="10">
        <f>+VLOOKUP($B8,Gesamt!$A$5:$G$299,6,FALSE)</f>
        <v>26.86</v>
      </c>
      <c r="H8" s="10">
        <f>+VLOOKUP($B8,Gesamt!$A$5:$H$299,7,FALSE)</f>
        <v>26.61</v>
      </c>
      <c r="I8" s="10" t="str">
        <f>+VLOOKUP($B8,Gesamt!$A$5:$I$299,8,FALSE)</f>
        <v>27,31</v>
      </c>
      <c r="J8" s="10" t="str">
        <f>+VLOOKUP($B8,Gesamt!$A$5:$Q$299,9,FALSE)</f>
        <v>26,72</v>
      </c>
      <c r="K8" s="10">
        <f>+VLOOKUP($B8,Gesamt!$A$5:$Q$299,10,FALSE)</f>
        <v>0</v>
      </c>
      <c r="L8" s="10">
        <f>+VLOOKUP($B8,Gesamt!$A$5:$Q$299,11,FALSE)</f>
        <v>0</v>
      </c>
      <c r="M8" s="10">
        <f>+VLOOKUP($B8,Gesamt!$A$5:$Q$299,12,FALSE)</f>
        <v>0</v>
      </c>
      <c r="N8" s="10">
        <f>+VLOOKUP($B8,Gesamt!$A$5:$Q$299,13,FALSE)</f>
        <v>0</v>
      </c>
      <c r="O8" s="10">
        <f>+VLOOKUP($B8,Gesamt!$A$5:$Q$299,14,FALSE)</f>
        <v>0</v>
      </c>
      <c r="P8" s="10">
        <f>+VLOOKUP($B8,Gesamt!$A$5:$Q$299,15,FALSE)</f>
        <v>0</v>
      </c>
      <c r="Q8" s="10">
        <f>+VLOOKUP($B8,Gesamt!$A$5:$Q$299,16,FALSE)</f>
        <v>0</v>
      </c>
      <c r="R8" s="10">
        <f>(F8*$F$4+G8*$G$4+H8*$H$4+I8*$I$4+J8*$J$4+K8*$K$4+L8*$F$4+M8*$G$4+N8*$H$4+O8*$I$4+P8*$J$4+Q8*$J$4)</f>
        <v>107.5</v>
      </c>
      <c r="S8" s="8">
        <f aca="true" t="shared" si="2" ref="S8:S14">IF(R8&gt;0,R8*-1,-1000)</f>
        <v>-107.5</v>
      </c>
    </row>
    <row r="9" spans="1:19" ht="12.75">
      <c r="A9" s="1">
        <f t="shared" si="1"/>
        <v>2</v>
      </c>
      <c r="B9" s="6">
        <v>110</v>
      </c>
      <c r="C9" s="2" t="str">
        <f>+VLOOKUP($B9,Gesamt!$A$5:$D$299,2,FALSE)</f>
        <v>van Loo</v>
      </c>
      <c r="D9" s="2" t="str">
        <f>+VLOOKUP($B9,Gesamt!$A$5:$D$299,3,FALSE)</f>
        <v>Julian</v>
      </c>
      <c r="E9" s="1" t="str">
        <f>+VLOOKUP($B9,Gesamt!$A$5:$D$299,4,FALSE)</f>
        <v>Kerpen</v>
      </c>
      <c r="F9" s="10" t="str">
        <f>+VLOOKUP($B9,Gesamt!$A$5:$F$299,5,FALSE)</f>
        <v>26,92</v>
      </c>
      <c r="G9" s="10" t="str">
        <f>+VLOOKUP($B9,Gesamt!$A$5:$G$299,6,FALSE)</f>
        <v>27,33</v>
      </c>
      <c r="H9" s="10" t="str">
        <f>+VLOOKUP($B9,Gesamt!$A$5:$H$299,7,FALSE)</f>
        <v>26,72</v>
      </c>
      <c r="I9" s="10" t="str">
        <f>+VLOOKUP($B9,Gesamt!$A$5:$I$299,8,FALSE)</f>
        <v>27,44</v>
      </c>
      <c r="J9" s="10">
        <f>+VLOOKUP($B9,Gesamt!$A$5:$Q$299,9,FALSE)</f>
        <v>26.62</v>
      </c>
      <c r="K9" s="10">
        <f>+VLOOKUP($B9,Gesamt!$A$5:$Q$299,10,FALSE)</f>
        <v>0</v>
      </c>
      <c r="L9" s="10">
        <f>+VLOOKUP($B9,Gesamt!$A$5:$Q$299,11,FALSE)</f>
        <v>0</v>
      </c>
      <c r="M9" s="10">
        <f>+VLOOKUP($B9,Gesamt!$A$5:$Q$299,12,FALSE)</f>
        <v>0</v>
      </c>
      <c r="N9" s="10">
        <f>+VLOOKUP($B9,Gesamt!$A$5:$Q$299,13,FALSE)</f>
        <v>0</v>
      </c>
      <c r="O9" s="10">
        <f>+VLOOKUP($B9,Gesamt!$A$5:$Q$299,14,FALSE)</f>
        <v>0</v>
      </c>
      <c r="P9" s="10">
        <f>+VLOOKUP($B9,Gesamt!$A$5:$Q$299,15,FALSE)</f>
        <v>0</v>
      </c>
      <c r="Q9" s="10">
        <f>+VLOOKUP($B9,Gesamt!$A$5:$Q$299,16,FALSE)</f>
        <v>0</v>
      </c>
      <c r="R9" s="10">
        <f aca="true" t="shared" si="3" ref="R9:R14">(F9*$F$4+G9*$G$4+H9*$H$4+I9*$I$4+J9*$J$4+K9*$K$4+L9*$F$4+M9*$G$4+N9*$H$4+O9*$I$4+P9*$J$4+Q9*$J$4)</f>
        <v>108.11</v>
      </c>
      <c r="S9" s="8">
        <f t="shared" si="2"/>
        <v>-108.11</v>
      </c>
    </row>
    <row r="10" spans="1:19" ht="12.75">
      <c r="A10" s="1">
        <f t="shared" si="1"/>
        <v>3</v>
      </c>
      <c r="B10" s="6">
        <v>124</v>
      </c>
      <c r="C10" s="2" t="str">
        <f>+VLOOKUP($B10,Gesamt!$A$5:$D$299,2,FALSE)</f>
        <v>Thomé</v>
      </c>
      <c r="D10" s="2" t="str">
        <f>+VLOOKUP($B10,Gesamt!$A$5:$D$299,3,FALSE)</f>
        <v>Lucas</v>
      </c>
      <c r="E10" s="1" t="str">
        <f>+VLOOKUP($B10,Gesamt!$A$5:$D$299,4,FALSE)</f>
        <v>Kerpen</v>
      </c>
      <c r="F10" s="10" t="str">
        <f>+VLOOKUP($B10,Gesamt!$A$5:$F$299,5,FALSE)</f>
        <v>27,77</v>
      </c>
      <c r="G10" s="10" t="str">
        <f>+VLOOKUP($B10,Gesamt!$A$5:$G$299,6,FALSE)</f>
        <v>27,25</v>
      </c>
      <c r="H10" s="10" t="str">
        <f>+VLOOKUP($B10,Gesamt!$A$5:$H$299,7,FALSE)</f>
        <v>27,20</v>
      </c>
      <c r="I10" s="10" t="str">
        <f>+VLOOKUP($B10,Gesamt!$A$5:$I$299,8,FALSE)</f>
        <v>27,10</v>
      </c>
      <c r="J10" s="10" t="str">
        <f>+VLOOKUP($B10,Gesamt!$A$5:$Q$299,9,FALSE)</f>
        <v>27,57</v>
      </c>
      <c r="K10" s="10">
        <f>+VLOOKUP($B10,Gesamt!$A$5:$Q$299,10,FALSE)</f>
        <v>0</v>
      </c>
      <c r="L10" s="10">
        <f>+VLOOKUP($B10,Gesamt!$A$5:$Q$299,11,FALSE)</f>
        <v>0</v>
      </c>
      <c r="M10" s="10">
        <f>+VLOOKUP($B10,Gesamt!$A$5:$Q$299,12,FALSE)</f>
        <v>0</v>
      </c>
      <c r="N10" s="10">
        <f>+VLOOKUP($B10,Gesamt!$A$5:$Q$299,13,FALSE)</f>
        <v>0</v>
      </c>
      <c r="O10" s="10">
        <f>+VLOOKUP($B10,Gesamt!$A$5:$Q$299,14,FALSE)</f>
        <v>0</v>
      </c>
      <c r="P10" s="10">
        <f>+VLOOKUP($B10,Gesamt!$A$5:$Q$299,15,FALSE)</f>
        <v>0</v>
      </c>
      <c r="Q10" s="10">
        <f>+VLOOKUP($B10,Gesamt!$A$5:$Q$299,16,FALSE)</f>
        <v>0</v>
      </c>
      <c r="R10" s="10">
        <f t="shared" si="3"/>
        <v>109.12</v>
      </c>
      <c r="S10" s="8">
        <f t="shared" si="2"/>
        <v>-109.12</v>
      </c>
    </row>
    <row r="11" spans="1:19" ht="12.75">
      <c r="A11" s="1">
        <f t="shared" si="1"/>
        <v>4</v>
      </c>
      <c r="B11" s="6">
        <v>195</v>
      </c>
      <c r="C11" s="2" t="str">
        <f>+VLOOKUP($B11,Gesamt!$A$5:$D$299,2,FALSE)</f>
        <v>Müller</v>
      </c>
      <c r="D11" s="2" t="str">
        <f>+VLOOKUP($B11,Gesamt!$A$5:$D$299,3,FALSE)</f>
        <v>Leon</v>
      </c>
      <c r="E11" s="1" t="str">
        <f>+VLOOKUP($B11,Gesamt!$A$5:$D$299,4,FALSE)</f>
        <v>Kerpen</v>
      </c>
      <c r="F11" s="10" t="str">
        <f>+VLOOKUP($B11,Gesamt!$A$5:$F$299,5,FALSE)</f>
        <v>28,22</v>
      </c>
      <c r="G11" s="10" t="str">
        <f>+VLOOKUP($B11,Gesamt!$A$5:$G$299,6,FALSE)</f>
        <v>28,09</v>
      </c>
      <c r="H11" s="10" t="str">
        <f>+VLOOKUP($B11,Gesamt!$A$5:$H$299,7,FALSE)</f>
        <v>27,75</v>
      </c>
      <c r="I11" s="10" t="str">
        <f>+VLOOKUP($B11,Gesamt!$A$5:$I$299,8,FALSE)</f>
        <v>27,89</v>
      </c>
      <c r="J11" s="10" t="str">
        <f>+VLOOKUP($B11,Gesamt!$A$5:$Q$299,9,FALSE)</f>
        <v>27,39</v>
      </c>
      <c r="K11" s="10">
        <f>+VLOOKUP($B11,Gesamt!$A$5:$Q$299,10,FALSE)</f>
        <v>0</v>
      </c>
      <c r="L11" s="10">
        <f>+VLOOKUP($B11,Gesamt!$A$5:$Q$299,11,FALSE)</f>
        <v>0</v>
      </c>
      <c r="M11" s="10">
        <f>+VLOOKUP($B11,Gesamt!$A$5:$Q$299,12,FALSE)</f>
        <v>0</v>
      </c>
      <c r="N11" s="10">
        <f>+VLOOKUP($B11,Gesamt!$A$5:$Q$299,13,FALSE)</f>
        <v>0</v>
      </c>
      <c r="O11" s="10">
        <f>+VLOOKUP($B11,Gesamt!$A$5:$Q$299,14,FALSE)</f>
        <v>0</v>
      </c>
      <c r="P11" s="10">
        <f>+VLOOKUP($B11,Gesamt!$A$5:$Q$299,15,FALSE)</f>
        <v>0</v>
      </c>
      <c r="Q11" s="10">
        <f>+VLOOKUP($B11,Gesamt!$A$5:$Q$299,16,FALSE)</f>
        <v>0</v>
      </c>
      <c r="R11" s="10">
        <f t="shared" si="3"/>
        <v>111.12</v>
      </c>
      <c r="S11" s="8">
        <f t="shared" si="2"/>
        <v>-111.12</v>
      </c>
    </row>
    <row r="12" spans="1:19" ht="12.75">
      <c r="A12" s="1">
        <f t="shared" si="1"/>
        <v>5</v>
      </c>
      <c r="B12" s="6">
        <v>196</v>
      </c>
      <c r="C12" s="2" t="str">
        <f>+VLOOKUP($B12,Gesamt!$A$5:$D$299,2,FALSE)</f>
        <v>Herweg</v>
      </c>
      <c r="D12" s="2" t="str">
        <f>+VLOOKUP($B12,Gesamt!$A$5:$D$299,3,FALSE)</f>
        <v>Janik Niko</v>
      </c>
      <c r="E12" s="1" t="str">
        <f>+VLOOKUP($B12,Gesamt!$A$5:$D$299,4,FALSE)</f>
        <v>Kerpen</v>
      </c>
      <c r="F12" s="10" t="str">
        <f>+VLOOKUP($B12,Gesamt!$A$5:$F$299,5,FALSE)</f>
        <v>28,89</v>
      </c>
      <c r="G12" s="10" t="str">
        <f>+VLOOKUP($B12,Gesamt!$A$5:$G$299,6,FALSE)</f>
        <v>27,72</v>
      </c>
      <c r="H12" s="10" t="str">
        <f>+VLOOKUP($B12,Gesamt!$A$5:$H$299,7,FALSE)</f>
        <v>28,03</v>
      </c>
      <c r="I12" s="10" t="str">
        <f>+VLOOKUP($B12,Gesamt!$A$5:$I$299,8,FALSE)</f>
        <v>27,74</v>
      </c>
      <c r="J12" s="10" t="str">
        <f>+VLOOKUP($B12,Gesamt!$A$5:$Q$299,9,FALSE)</f>
        <v>27,87</v>
      </c>
      <c r="K12" s="10">
        <f>+VLOOKUP($B12,Gesamt!$A$5:$Q$299,10,FALSE)</f>
        <v>0</v>
      </c>
      <c r="L12" s="10">
        <f>+VLOOKUP($B12,Gesamt!$A$5:$Q$299,11,FALSE)</f>
        <v>0</v>
      </c>
      <c r="M12" s="10">
        <f>+VLOOKUP($B12,Gesamt!$A$5:$Q$299,12,FALSE)</f>
        <v>0</v>
      </c>
      <c r="N12" s="10">
        <f>+VLOOKUP($B12,Gesamt!$A$5:$Q$299,13,FALSE)</f>
        <v>0</v>
      </c>
      <c r="O12" s="10">
        <f>+VLOOKUP($B12,Gesamt!$A$5:$Q$299,14,FALSE)</f>
        <v>0</v>
      </c>
      <c r="P12" s="10">
        <f>+VLOOKUP($B12,Gesamt!$A$5:$Q$299,15,FALSE)</f>
        <v>0</v>
      </c>
      <c r="Q12" s="10">
        <f>+VLOOKUP($B12,Gesamt!$A$5:$Q$299,16,FALSE)</f>
        <v>0</v>
      </c>
      <c r="R12" s="10">
        <f t="shared" si="3"/>
        <v>111.36</v>
      </c>
      <c r="S12" s="8">
        <f t="shared" si="2"/>
        <v>-111.36</v>
      </c>
    </row>
    <row r="13" spans="1:19" ht="12.75">
      <c r="A13" s="1">
        <f t="shared" si="1"/>
        <v>6</v>
      </c>
      <c r="B13" s="6">
        <v>197</v>
      </c>
      <c r="C13" s="2" t="str">
        <f>+VLOOKUP($B13,Gesamt!$A$5:$D$299,2,FALSE)</f>
        <v>Götz-Heinemann</v>
      </c>
      <c r="D13" s="2" t="str">
        <f>+VLOOKUP($B13,Gesamt!$A$5:$D$299,3,FALSE)</f>
        <v>David</v>
      </c>
      <c r="E13" s="1" t="str">
        <f>+VLOOKUP($B13,Gesamt!$A$5:$D$299,4,FALSE)</f>
        <v>Kerpen</v>
      </c>
      <c r="F13" s="10" t="str">
        <f>+VLOOKUP($B13,Gesamt!$A$5:$F$299,5,FALSE)</f>
        <v>28,50</v>
      </c>
      <c r="G13" s="10" t="str">
        <f>+VLOOKUP($B13,Gesamt!$A$5:$G$299,6,FALSE)</f>
        <v>28,31</v>
      </c>
      <c r="H13" s="10" t="str">
        <f>+VLOOKUP($B13,Gesamt!$A$5:$H$299,7,FALSE)</f>
        <v>27,61</v>
      </c>
      <c r="I13" s="10" t="str">
        <f>+VLOOKUP($B13,Gesamt!$A$5:$I$299,8,FALSE)</f>
        <v>28,14</v>
      </c>
      <c r="J13" s="10" t="str">
        <f>+VLOOKUP($B13,Gesamt!$A$5:$Q$299,9,FALSE)</f>
        <v>27,52</v>
      </c>
      <c r="K13" s="10">
        <f>+VLOOKUP($B13,Gesamt!$A$5:$Q$299,10,FALSE)</f>
        <v>0</v>
      </c>
      <c r="L13" s="10">
        <f>+VLOOKUP($B13,Gesamt!$A$5:$Q$299,11,FALSE)</f>
        <v>0</v>
      </c>
      <c r="M13" s="10">
        <f>+VLOOKUP($B13,Gesamt!$A$5:$Q$299,12,FALSE)</f>
        <v>0</v>
      </c>
      <c r="N13" s="10">
        <f>+VLOOKUP($B13,Gesamt!$A$5:$Q$299,13,FALSE)</f>
        <v>0</v>
      </c>
      <c r="O13" s="10">
        <f>+VLOOKUP($B13,Gesamt!$A$5:$Q$299,14,FALSE)</f>
        <v>0</v>
      </c>
      <c r="P13" s="10">
        <f>+VLOOKUP($B13,Gesamt!$A$5:$Q$299,15,FALSE)</f>
        <v>0</v>
      </c>
      <c r="Q13" s="10">
        <f>+VLOOKUP($B13,Gesamt!$A$5:$Q$299,16,FALSE)</f>
        <v>0</v>
      </c>
      <c r="R13" s="10">
        <f t="shared" si="3"/>
        <v>111.58</v>
      </c>
      <c r="S13" s="8">
        <f t="shared" si="2"/>
        <v>-111.58</v>
      </c>
    </row>
    <row r="14" spans="1:19" ht="12.75">
      <c r="A14" s="1">
        <f t="shared" si="1"/>
        <v>7</v>
      </c>
      <c r="B14" s="6">
        <v>602</v>
      </c>
      <c r="C14" s="2" t="str">
        <f>+VLOOKUP($B14,Gesamt!$A$5:$D$299,2,FALSE)</f>
        <v>Wolters</v>
      </c>
      <c r="D14" s="2" t="str">
        <f>+VLOOKUP($B14,Gesamt!$A$5:$D$299,3,FALSE)</f>
        <v>Vanessa</v>
      </c>
      <c r="E14" s="1" t="str">
        <f>+VLOOKUP($B14,Gesamt!$A$5:$D$299,4,FALSE)</f>
        <v>Kerpen</v>
      </c>
      <c r="F14" s="10" t="str">
        <f>+VLOOKUP($B14,Gesamt!$A$5:$F$299,5,FALSE)</f>
        <v>28,75</v>
      </c>
      <c r="G14" s="10">
        <f>+VLOOKUP($B14,Gesamt!$A$5:$G$299,6,FALSE)</f>
        <v>28.45</v>
      </c>
      <c r="H14" s="10" t="str">
        <f>+VLOOKUP($B14,Gesamt!$A$5:$H$299,7,FALSE)</f>
        <v>28,18</v>
      </c>
      <c r="I14" s="10">
        <f>+VLOOKUP($B14,Gesamt!$A$5:$I$299,8,FALSE)</f>
        <v>28.41</v>
      </c>
      <c r="J14" s="10" t="str">
        <f>+VLOOKUP($B14,Gesamt!$A$5:$Q$299,9,FALSE)</f>
        <v>28,29</v>
      </c>
      <c r="K14" s="10">
        <f>+VLOOKUP($B14,Gesamt!$A$5:$Q$299,10,FALSE)</f>
        <v>0</v>
      </c>
      <c r="L14" s="10">
        <f>+VLOOKUP($B14,Gesamt!$A$5:$Q$299,11,FALSE)</f>
        <v>0</v>
      </c>
      <c r="M14" s="10">
        <f>+VLOOKUP($B14,Gesamt!$A$5:$Q$299,12,FALSE)</f>
        <v>0</v>
      </c>
      <c r="N14" s="10">
        <f>+VLOOKUP($B14,Gesamt!$A$5:$Q$299,13,FALSE)</f>
        <v>0</v>
      </c>
      <c r="O14" s="10">
        <f>+VLOOKUP($B14,Gesamt!$A$5:$Q$299,14,FALSE)</f>
        <v>0</v>
      </c>
      <c r="P14" s="10">
        <f>+VLOOKUP($B14,Gesamt!$A$5:$Q$299,15,FALSE)</f>
        <v>0</v>
      </c>
      <c r="Q14" s="10">
        <f>+VLOOKUP($B14,Gesamt!$A$5:$Q$299,16,FALSE)</f>
        <v>0</v>
      </c>
      <c r="R14" s="10">
        <f t="shared" si="3"/>
        <v>113.33</v>
      </c>
      <c r="S14" s="8">
        <f t="shared" si="2"/>
        <v>-113.33</v>
      </c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U34"/>
  <sheetViews>
    <sheetView zoomScale="95" zoomScaleNormal="95" workbookViewId="0" topLeftCell="J1">
      <pane ySplit="7" topLeftCell="BM8" activePane="bottomLeft" state="frozen"/>
      <selection pane="topLeft" activeCell="A1" sqref="A1"/>
      <selection pane="bottomLeft" activeCell="S1" sqref="S1:S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22" t="s">
        <v>16</v>
      </c>
      <c r="M6" s="22"/>
      <c r="N6" s="22"/>
      <c r="O6" s="22"/>
      <c r="P6" s="22"/>
      <c r="Q6" s="22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13">IF(R8&gt;0,RANK(S8,S$1:S$65536),0)</f>
        <v>1</v>
      </c>
      <c r="B8" s="6">
        <v>301</v>
      </c>
      <c r="C8" s="2" t="str">
        <f>+VLOOKUP($B8,Gesamt!$A$5:$D$299,2,FALSE)</f>
        <v>Förster</v>
      </c>
      <c r="D8" s="2" t="str">
        <f>+VLOOKUP($B8,Gesamt!$A$5:$D$299,3,FALSE)</f>
        <v>Stefan</v>
      </c>
      <c r="E8" s="1" t="str">
        <f>+VLOOKUP($B8,Gesamt!$A$5:$D$299,4,FALSE)</f>
        <v>Kerpen</v>
      </c>
      <c r="F8" s="10" t="str">
        <f>+VLOOKUP($B8,Gesamt!$A$5:$F$299,5,FALSE)</f>
        <v>26,67</v>
      </c>
      <c r="G8" s="10" t="str">
        <f>+VLOOKUP($B8,Gesamt!$A$5:$G$299,6,FALSE)</f>
        <v>26,15</v>
      </c>
      <c r="H8" s="10" t="str">
        <f>+VLOOKUP($B8,Gesamt!$A$5:$H$299,7,FALSE)</f>
        <v>26,33</v>
      </c>
      <c r="I8" s="10" t="str">
        <f>+VLOOKUP($B8,Gesamt!$A$5:$I$299,8,FALSE)</f>
        <v>25,96</v>
      </c>
      <c r="J8" s="10" t="str">
        <f>+VLOOKUP($B8,Gesamt!$A$5:$Q$299,9,FALSE)</f>
        <v>25,97</v>
      </c>
      <c r="K8" s="10">
        <f>+VLOOKUP($B8,Gesamt!$A$5:$Q$299,10,FALSE)</f>
        <v>0</v>
      </c>
      <c r="L8" s="10">
        <f>+VLOOKUP($B8,Gesamt!$A$5:$Q$299,11,FALSE)</f>
        <v>0</v>
      </c>
      <c r="M8" s="10">
        <f>+VLOOKUP($B8,Gesamt!$A$5:$Q$299,12,FALSE)</f>
        <v>0</v>
      </c>
      <c r="N8" s="10">
        <f>+VLOOKUP($B8,Gesamt!$A$5:$Q$299,13,FALSE)</f>
        <v>0</v>
      </c>
      <c r="O8" s="10">
        <f>+VLOOKUP($B8,Gesamt!$A$5:$Q$299,14,FALSE)</f>
        <v>0</v>
      </c>
      <c r="P8" s="10">
        <f>+VLOOKUP($B8,Gesamt!$A$5:$Q$299,15,FALSE)</f>
        <v>0</v>
      </c>
      <c r="Q8" s="10">
        <f>+VLOOKUP($B8,Gesamt!$A$5:$Q$299,16,FALSE)</f>
        <v>0</v>
      </c>
      <c r="R8" s="10">
        <f aca="true" t="shared" si="2" ref="R8:R13">(F8*$F$4+G8*$G$4+H8*$H$4+I8*$I$4+J8*$J$4+K8*$K$4+L8*$F$4+M8*$G$4+N8*$H$4+O8*$I$4+P8*$J$4+Q8*$J$4)</f>
        <v>104.41</v>
      </c>
      <c r="S8" s="8">
        <f aca="true" t="shared" si="3" ref="S8:S13">IF(R8&gt;0,R8*-1,-1000)</f>
        <v>-104.41</v>
      </c>
    </row>
    <row r="9" spans="1:19" ht="12.75">
      <c r="A9" s="1">
        <f t="shared" si="1"/>
        <v>2</v>
      </c>
      <c r="B9" s="6">
        <v>305</v>
      </c>
      <c r="C9" s="2" t="str">
        <f>+VLOOKUP($B9,Gesamt!$A$5:$D$299,2,FALSE)</f>
        <v>Jost</v>
      </c>
      <c r="D9" s="2" t="str">
        <f>+VLOOKUP($B9,Gesamt!$A$5:$D$299,3,FALSE)</f>
        <v>Marcel</v>
      </c>
      <c r="E9" s="1" t="str">
        <f>+VLOOKUP($B9,Gesamt!$A$5:$D$299,4,FALSE)</f>
        <v>Kerpen</v>
      </c>
      <c r="F9" s="10" t="str">
        <f>+VLOOKUP($B9,Gesamt!$A$5:$F$299,5,FALSE)</f>
        <v>26,70</v>
      </c>
      <c r="G9" s="10" t="str">
        <f>+VLOOKUP($B9,Gesamt!$A$5:$G$299,6,FALSE)</f>
        <v>26,37</v>
      </c>
      <c r="H9" s="10" t="str">
        <f>+VLOOKUP($B9,Gesamt!$A$5:$H$299,7,FALSE)</f>
        <v>26,44</v>
      </c>
      <c r="I9" s="10" t="str">
        <f>+VLOOKUP($B9,Gesamt!$A$5:$I$299,8,FALSE)</f>
        <v>26,04</v>
      </c>
      <c r="J9" s="10" t="str">
        <f>+VLOOKUP($B9,Gesamt!$A$5:$Q$299,9,FALSE)</f>
        <v>26,04</v>
      </c>
      <c r="K9" s="10">
        <f>+VLOOKUP($B9,Gesamt!$A$5:$Q$299,10,FALSE)</f>
        <v>0</v>
      </c>
      <c r="L9" s="10">
        <f>+VLOOKUP($B9,Gesamt!$A$5:$Q$299,11,FALSE)</f>
        <v>0</v>
      </c>
      <c r="M9" s="10">
        <f>+VLOOKUP($B9,Gesamt!$A$5:$Q$299,12,FALSE)</f>
        <v>0</v>
      </c>
      <c r="N9" s="10">
        <f>+VLOOKUP($B9,Gesamt!$A$5:$Q$299,13,FALSE)</f>
        <v>0</v>
      </c>
      <c r="O9" s="10">
        <f>+VLOOKUP($B9,Gesamt!$A$5:$Q$299,14,FALSE)</f>
        <v>0</v>
      </c>
      <c r="P9" s="10">
        <f>+VLOOKUP($B9,Gesamt!$A$5:$Q$299,15,FALSE)</f>
        <v>0</v>
      </c>
      <c r="Q9" s="10">
        <f>+VLOOKUP($B9,Gesamt!$A$5:$Q$299,16,FALSE)</f>
        <v>0</v>
      </c>
      <c r="R9" s="10">
        <f t="shared" si="2"/>
        <v>104.89</v>
      </c>
      <c r="S9" s="8">
        <f t="shared" si="3"/>
        <v>-104.89</v>
      </c>
    </row>
    <row r="10" spans="1:19" ht="12.75">
      <c r="A10" s="1">
        <f t="shared" si="1"/>
        <v>3</v>
      </c>
      <c r="B10" s="6">
        <v>303</v>
      </c>
      <c r="C10" s="2" t="str">
        <f>+VLOOKUP($B10,Gesamt!$A$5:$D$299,2,FALSE)</f>
        <v>Jost</v>
      </c>
      <c r="D10" s="2" t="str">
        <f>+VLOOKUP($B10,Gesamt!$A$5:$D$299,3,FALSE)</f>
        <v>Patrick</v>
      </c>
      <c r="E10" s="1" t="str">
        <f>+VLOOKUP($B10,Gesamt!$A$5:$D$299,4,FALSE)</f>
        <v>Kerpen</v>
      </c>
      <c r="F10" s="10" t="str">
        <f>+VLOOKUP($B10,Gesamt!$A$5:$F$299,5,FALSE)</f>
        <v>26,65</v>
      </c>
      <c r="G10" s="10" t="str">
        <f>+VLOOKUP($B10,Gesamt!$A$5:$G$299,6,FALSE)</f>
        <v>26,23</v>
      </c>
      <c r="H10" s="10" t="str">
        <f>+VLOOKUP($B10,Gesamt!$A$5:$H$299,7,FALSE)</f>
        <v>26,36</v>
      </c>
      <c r="I10" s="10" t="str">
        <f>+VLOOKUP($B10,Gesamt!$A$5:$I$299,8,FALSE)</f>
        <v>26,02</v>
      </c>
      <c r="J10" s="10" t="str">
        <f>+VLOOKUP($B10,Gesamt!$A$5:$Q$299,9,FALSE)</f>
        <v>26,30</v>
      </c>
      <c r="K10" s="10">
        <f>+VLOOKUP($B10,Gesamt!$A$5:$Q$299,10,FALSE)</f>
        <v>0</v>
      </c>
      <c r="L10" s="10">
        <f>+VLOOKUP($B10,Gesamt!$A$5:$Q$299,11,FALSE)</f>
        <v>0</v>
      </c>
      <c r="M10" s="10">
        <f>+VLOOKUP($B10,Gesamt!$A$5:$Q$299,12,FALSE)</f>
        <v>0</v>
      </c>
      <c r="N10" s="10">
        <f>+VLOOKUP($B10,Gesamt!$A$5:$Q$299,13,FALSE)</f>
        <v>0</v>
      </c>
      <c r="O10" s="10">
        <f>+VLOOKUP($B10,Gesamt!$A$5:$Q$299,14,FALSE)</f>
        <v>0</v>
      </c>
      <c r="P10" s="10">
        <f>+VLOOKUP($B10,Gesamt!$A$5:$Q$299,15,FALSE)</f>
        <v>0</v>
      </c>
      <c r="Q10" s="10">
        <f>+VLOOKUP($B10,Gesamt!$A$5:$Q$299,16,FALSE)</f>
        <v>0</v>
      </c>
      <c r="R10" s="10">
        <f t="shared" si="2"/>
        <v>104.91</v>
      </c>
      <c r="S10" s="8">
        <f t="shared" si="3"/>
        <v>-104.91</v>
      </c>
    </row>
    <row r="11" spans="1:19" ht="12.75">
      <c r="A11" s="1">
        <f t="shared" si="1"/>
        <v>4</v>
      </c>
      <c r="B11" s="6">
        <v>349</v>
      </c>
      <c r="C11" s="2" t="str">
        <f>+VLOOKUP($B11,Gesamt!$A$5:$D$299,2,FALSE)</f>
        <v>Konietzny</v>
      </c>
      <c r="D11" s="2" t="str">
        <f>+VLOOKUP($B11,Gesamt!$A$5:$D$299,3,FALSE)</f>
        <v>Mario</v>
      </c>
      <c r="E11" s="1" t="str">
        <f>+VLOOKUP($B11,Gesamt!$A$5:$D$299,4,FALSE)</f>
        <v>Kerpen</v>
      </c>
      <c r="F11" s="10" t="str">
        <f>+VLOOKUP($B11,Gesamt!$A$5:$F$299,5,FALSE)</f>
        <v>26,13</v>
      </c>
      <c r="G11" s="10" t="str">
        <f>+VLOOKUP($B11,Gesamt!$A$5:$G$299,6,FALSE)</f>
        <v>26,58</v>
      </c>
      <c r="H11" s="10" t="str">
        <f>+VLOOKUP($B11,Gesamt!$A$5:$H$299,7,FALSE)</f>
        <v>26,19</v>
      </c>
      <c r="I11" s="10" t="str">
        <f>+VLOOKUP($B11,Gesamt!$A$5:$I$299,8,FALSE)</f>
        <v>26,21</v>
      </c>
      <c r="J11" s="10" t="str">
        <f>+VLOOKUP($B11,Gesamt!$A$5:$Q$299,9,FALSE)</f>
        <v>26,16</v>
      </c>
      <c r="K11" s="10">
        <f>+VLOOKUP($B11,Gesamt!$A$5:$Q$299,10,FALSE)</f>
        <v>0</v>
      </c>
      <c r="L11" s="10">
        <f>+VLOOKUP($B11,Gesamt!$A$5:$Q$299,11,FALSE)</f>
        <v>0</v>
      </c>
      <c r="M11" s="10">
        <f>+VLOOKUP($B11,Gesamt!$A$5:$Q$299,12,FALSE)</f>
        <v>0</v>
      </c>
      <c r="N11" s="10">
        <f>+VLOOKUP($B11,Gesamt!$A$5:$Q$299,13,FALSE)</f>
        <v>0</v>
      </c>
      <c r="O11" s="10">
        <f>+VLOOKUP($B11,Gesamt!$A$5:$Q$299,14,FALSE)</f>
        <v>0</v>
      </c>
      <c r="P11" s="10">
        <f>+VLOOKUP($B11,Gesamt!$A$5:$Q$299,15,FALSE)</f>
        <v>0</v>
      </c>
      <c r="Q11" s="10">
        <f>+VLOOKUP($B11,Gesamt!$A$5:$Q$299,16,FALSE)</f>
        <v>0</v>
      </c>
      <c r="R11" s="10">
        <f t="shared" si="2"/>
        <v>105.14</v>
      </c>
      <c r="S11" s="8">
        <f t="shared" si="3"/>
        <v>-105.14</v>
      </c>
    </row>
    <row r="12" spans="1:19" ht="12.75">
      <c r="A12" s="1">
        <f t="shared" si="1"/>
        <v>5</v>
      </c>
      <c r="B12" s="6">
        <v>335</v>
      </c>
      <c r="C12" s="2" t="str">
        <f>+VLOOKUP($B12,Gesamt!$A$5:$D$299,2,FALSE)</f>
        <v>Wolters</v>
      </c>
      <c r="D12" s="2" t="str">
        <f>+VLOOKUP($B12,Gesamt!$A$5:$D$299,3,FALSE)</f>
        <v>Philipp</v>
      </c>
      <c r="E12" s="1" t="str">
        <f>+VLOOKUP($B12,Gesamt!$A$5:$D$299,4,FALSE)</f>
        <v>Kerpen</v>
      </c>
      <c r="F12" s="10" t="str">
        <f>+VLOOKUP($B12,Gesamt!$A$5:$F$299,5,FALSE)</f>
        <v>26,55</v>
      </c>
      <c r="G12" s="10" t="str">
        <f>+VLOOKUP($B12,Gesamt!$A$5:$G$299,6,FALSE)</f>
        <v>26,42</v>
      </c>
      <c r="H12" s="10" t="str">
        <f>+VLOOKUP($B12,Gesamt!$A$5:$H$299,7,FALSE)</f>
        <v>26,51</v>
      </c>
      <c r="I12" s="10" t="str">
        <f>+VLOOKUP($B12,Gesamt!$A$5:$I$299,8,FALSE)</f>
        <v>26,16</v>
      </c>
      <c r="J12" s="10" t="str">
        <f>+VLOOKUP($B12,Gesamt!$A$5:$Q$299,9,FALSE)</f>
        <v>26,34</v>
      </c>
      <c r="K12" s="10">
        <f>+VLOOKUP($B12,Gesamt!$A$5:$Q$299,10,FALSE)</f>
        <v>0</v>
      </c>
      <c r="L12" s="10">
        <f>+VLOOKUP($B12,Gesamt!$A$5:$Q$299,11,FALSE)</f>
        <v>0</v>
      </c>
      <c r="M12" s="10">
        <f>+VLOOKUP($B12,Gesamt!$A$5:$Q$299,12,FALSE)</f>
        <v>0</v>
      </c>
      <c r="N12" s="10">
        <f>+VLOOKUP($B12,Gesamt!$A$5:$Q$299,13,FALSE)</f>
        <v>0</v>
      </c>
      <c r="O12" s="10">
        <f>+VLOOKUP($B12,Gesamt!$A$5:$Q$299,14,FALSE)</f>
        <v>0</v>
      </c>
      <c r="P12" s="10">
        <f>+VLOOKUP($B12,Gesamt!$A$5:$Q$299,15,FALSE)</f>
        <v>0</v>
      </c>
      <c r="Q12" s="10">
        <f>+VLOOKUP($B12,Gesamt!$A$5:$Q$299,16,FALSE)</f>
        <v>0</v>
      </c>
      <c r="R12" s="10">
        <f t="shared" si="2"/>
        <v>105.43</v>
      </c>
      <c r="S12" s="8">
        <f t="shared" si="3"/>
        <v>-105.43</v>
      </c>
    </row>
    <row r="13" spans="1:19" ht="12.75">
      <c r="A13" s="1">
        <f t="shared" si="1"/>
        <v>6</v>
      </c>
      <c r="B13" s="6">
        <v>374</v>
      </c>
      <c r="C13" s="2" t="str">
        <f>+VLOOKUP($B13,Gesamt!$A$5:$D$299,2,FALSE)</f>
        <v>Ingenerf</v>
      </c>
      <c r="D13" s="2" t="str">
        <f>+VLOOKUP($B13,Gesamt!$A$5:$D$299,3,FALSE)</f>
        <v>David</v>
      </c>
      <c r="E13" s="1" t="str">
        <f>+VLOOKUP($B13,Gesamt!$A$5:$D$299,4,FALSE)</f>
        <v>Kerpen</v>
      </c>
      <c r="F13" s="10" t="str">
        <f>+VLOOKUP($B13,Gesamt!$A$5:$F$299,5,FALSE)</f>
        <v>26,80</v>
      </c>
      <c r="G13" s="10" t="str">
        <f>+VLOOKUP($B13,Gesamt!$A$5:$G$299,6,FALSE)</f>
        <v>26,61</v>
      </c>
      <c r="H13" s="10" t="str">
        <f>+VLOOKUP($B13,Gesamt!$A$5:$H$299,7,FALSE)</f>
        <v>26,76</v>
      </c>
      <c r="I13" s="10" t="str">
        <f>+VLOOKUP($B13,Gesamt!$A$5:$I$299,8,FALSE)</f>
        <v>26,31</v>
      </c>
      <c r="J13" s="10" t="str">
        <f>+VLOOKUP($B13,Gesamt!$A$5:$Q$299,9,FALSE)</f>
        <v>26,74</v>
      </c>
      <c r="K13" s="10">
        <f>+VLOOKUP($B13,Gesamt!$A$5:$Q$299,10,FALSE)</f>
        <v>0</v>
      </c>
      <c r="L13" s="10">
        <f>+VLOOKUP($B13,Gesamt!$A$5:$Q$299,11,FALSE)</f>
        <v>0</v>
      </c>
      <c r="M13" s="10">
        <f>+VLOOKUP($B13,Gesamt!$A$5:$Q$299,12,FALSE)</f>
        <v>0</v>
      </c>
      <c r="N13" s="10">
        <f>+VLOOKUP($B13,Gesamt!$A$5:$Q$299,13,FALSE)</f>
        <v>0</v>
      </c>
      <c r="O13" s="10">
        <f>+VLOOKUP($B13,Gesamt!$A$5:$Q$299,14,FALSE)</f>
        <v>0</v>
      </c>
      <c r="P13" s="10">
        <f>+VLOOKUP($B13,Gesamt!$A$5:$Q$299,15,FALSE)</f>
        <v>0</v>
      </c>
      <c r="Q13" s="10">
        <f>+VLOOKUP($B13,Gesamt!$A$5:$Q$299,16,FALSE)</f>
        <v>0</v>
      </c>
      <c r="R13" s="10">
        <f t="shared" si="2"/>
        <v>106.42</v>
      </c>
      <c r="S13" s="8">
        <f t="shared" si="3"/>
        <v>-106.42</v>
      </c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3:U50"/>
  <sheetViews>
    <sheetView zoomScale="95" zoomScaleNormal="95" workbookViewId="0" topLeftCell="E1">
      <pane ySplit="7" topLeftCell="BM17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27.43</v>
      </c>
      <c r="G5" s="10">
        <f t="shared" si="0"/>
        <v>26.91</v>
      </c>
      <c r="H5" s="10">
        <f t="shared" si="0"/>
        <v>26.76</v>
      </c>
      <c r="I5" s="10">
        <f t="shared" si="0"/>
        <v>26.91</v>
      </c>
      <c r="J5" s="10">
        <f t="shared" si="0"/>
        <v>26.92</v>
      </c>
      <c r="K5" s="10">
        <f t="shared" si="0"/>
        <v>0</v>
      </c>
    </row>
    <row r="6" spans="12:17" ht="12.75">
      <c r="L6" s="22" t="s">
        <v>16</v>
      </c>
      <c r="M6" s="22"/>
      <c r="N6" s="22"/>
      <c r="O6" s="22"/>
      <c r="P6" s="22"/>
      <c r="Q6" s="22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27">IF(R8&gt;0,RANK(S8,S$1:S$65536),0)</f>
        <v>1</v>
      </c>
      <c r="B8" s="1">
        <v>101</v>
      </c>
      <c r="C8" s="2" t="str">
        <f>+VLOOKUP($B8,Gesamt!$A$5:$D$299,2,FALSE)</f>
        <v>Förster</v>
      </c>
      <c r="D8" s="2" t="str">
        <f>+VLOOKUP($B8,Gesamt!$A$5:$D$299,3,FALSE)</f>
        <v>Hannah</v>
      </c>
      <c r="E8" s="1" t="str">
        <f>+VLOOKUP($B8,Gesamt!$A$5:$D$299,4,FALSE)</f>
        <v>Simmerath</v>
      </c>
      <c r="F8" s="10" t="str">
        <f>+VLOOKUP($B8,Gesamt!$A$5:$F$299,5,FALSE)</f>
        <v>27,81</v>
      </c>
      <c r="G8" s="10">
        <f>+VLOOKUP($B8,Gesamt!$A$5:$G$299,6,FALSE)</f>
        <v>26.91</v>
      </c>
      <c r="H8" s="10" t="str">
        <f>+VLOOKUP($B8,Gesamt!$A$5:$H$299,7,FALSE)</f>
        <v>26,99</v>
      </c>
      <c r="I8" s="10">
        <f>+VLOOKUP($B8,Gesamt!$A$5:$I$299,8,FALSE)</f>
        <v>27.19</v>
      </c>
      <c r="J8" s="10" t="str">
        <f>+VLOOKUP($B8,Gesamt!$A$5:$Q$299,9,FALSE)</f>
        <v>26,84</v>
      </c>
      <c r="K8" s="10">
        <f>+VLOOKUP($B8,Gesamt!$A$5:$Q$299,10,FALSE)</f>
        <v>0</v>
      </c>
      <c r="L8" s="10">
        <f>+VLOOKUP($B8,Gesamt!$A$5:$Q$299,11,FALSE)</f>
        <v>0</v>
      </c>
      <c r="M8" s="10">
        <f>+VLOOKUP($B8,Gesamt!$A$5:$Q$299,12,FALSE)</f>
        <v>0</v>
      </c>
      <c r="N8" s="10">
        <f>+VLOOKUP($B8,Gesamt!$A$5:$Q$299,13,FALSE)</f>
        <v>0</v>
      </c>
      <c r="O8" s="10">
        <f>+VLOOKUP($B8,Gesamt!$A$5:$Q$299,14,FALSE)</f>
        <v>0</v>
      </c>
      <c r="P8" s="10">
        <f>+VLOOKUP($B8,Gesamt!$A$5:$Q$299,15,FALSE)</f>
        <v>0</v>
      </c>
      <c r="Q8" s="10">
        <f>+VLOOKUP($B8,Gesamt!$A$5:$Q$299,16,FALSE)</f>
        <v>0</v>
      </c>
      <c r="R8" s="10">
        <f aca="true" t="shared" si="2" ref="R8:R21">(F8*$F$4+G8*$G$4+H8*$H$4+I8*$I$4+J8*$J$4+K8*$K$4+L8*$F$4+M8*$G$4+N8*$H$4+O8*$I$4+P8*$J$4+Q8*$J$4)</f>
        <v>107.93</v>
      </c>
      <c r="S8" s="8">
        <f aca="true" t="shared" si="3" ref="S8:S27">IF(R8&gt;0,R8*-1,-1000)</f>
        <v>-107.93</v>
      </c>
    </row>
    <row r="9" spans="1:19" ht="12.75">
      <c r="A9" s="1">
        <f t="shared" si="1"/>
        <v>2</v>
      </c>
      <c r="B9" s="1">
        <v>119</v>
      </c>
      <c r="C9" s="2" t="str">
        <f>+VLOOKUP($B9,Gesamt!$A$5:$D$299,2,FALSE)</f>
        <v>Müller</v>
      </c>
      <c r="D9" s="2" t="str">
        <f>+VLOOKUP($B9,Gesamt!$A$5:$D$299,3,FALSE)</f>
        <v>Julian</v>
      </c>
      <c r="E9" s="1" t="str">
        <f>+VLOOKUP($B9,Gesamt!$A$5:$D$299,4,FALSE)</f>
        <v>Friedrichsfeld</v>
      </c>
      <c r="F9" s="10" t="str">
        <f>+VLOOKUP($B9,Gesamt!$A$5:$F$299,5,FALSE)</f>
        <v>27,36</v>
      </c>
      <c r="G9" s="10">
        <f>+VLOOKUP($B9,Gesamt!$A$5:$G$299,6,FALSE)</f>
        <v>26.91</v>
      </c>
      <c r="H9" s="10" t="str">
        <f>+VLOOKUP($B9,Gesamt!$A$5:$H$299,7,FALSE)</f>
        <v>26,89</v>
      </c>
      <c r="I9" s="10">
        <f>+VLOOKUP($B9,Gesamt!$A$5:$I$299,8,FALSE)</f>
        <v>27.2</v>
      </c>
      <c r="J9" s="10">
        <f>+VLOOKUP($B9,Gesamt!$A$5:$Q$299,9,FALSE)</f>
        <v>27.14</v>
      </c>
      <c r="K9" s="10">
        <f>+VLOOKUP($B9,Gesamt!$A$5:$Q$299,10,FALSE)</f>
        <v>0</v>
      </c>
      <c r="L9" s="10">
        <f>+VLOOKUP($B9,Gesamt!$A$5:$Q$299,11,FALSE)</f>
        <v>0</v>
      </c>
      <c r="M9" s="10">
        <f>+VLOOKUP($B9,Gesamt!$A$5:$Q$299,12,FALSE)</f>
        <v>0</v>
      </c>
      <c r="N9" s="10">
        <f>+VLOOKUP($B9,Gesamt!$A$5:$Q$299,13,FALSE)</f>
        <v>0</v>
      </c>
      <c r="O9" s="10">
        <f>+VLOOKUP($B9,Gesamt!$A$5:$Q$299,14,FALSE)</f>
        <v>0</v>
      </c>
      <c r="P9" s="10">
        <f>+VLOOKUP($B9,Gesamt!$A$5:$Q$299,15,FALSE)</f>
        <v>0</v>
      </c>
      <c r="Q9" s="10">
        <f>+VLOOKUP($B9,Gesamt!$A$5:$Q$299,16,FALSE)</f>
        <v>0</v>
      </c>
      <c r="R9" s="10">
        <f t="shared" si="2"/>
        <v>108.14</v>
      </c>
      <c r="S9" s="8">
        <f t="shared" si="3"/>
        <v>-108.14</v>
      </c>
    </row>
    <row r="10" spans="1:19" ht="12.75">
      <c r="A10" s="1">
        <f t="shared" si="1"/>
        <v>3</v>
      </c>
      <c r="B10" s="1">
        <v>157</v>
      </c>
      <c r="C10" s="2" t="str">
        <f>+VLOOKUP($B10,Gesamt!$A$5:$D$299,2,FALSE)</f>
        <v>Honscha</v>
      </c>
      <c r="D10" s="2" t="str">
        <f>+VLOOKUP($B10,Gesamt!$A$5:$D$299,3,FALSE)</f>
        <v>Malte</v>
      </c>
      <c r="E10" s="1" t="str">
        <f>+VLOOKUP($B10,Gesamt!$A$5:$D$299,4,FALSE)</f>
        <v>Simmerath</v>
      </c>
      <c r="F10" s="10">
        <f>+VLOOKUP($B10,Gesamt!$A$5:$F$299,5,FALSE)</f>
        <v>27.43</v>
      </c>
      <c r="G10" s="10" t="str">
        <f>+VLOOKUP($B10,Gesamt!$A$5:$G$299,6,FALSE)</f>
        <v>27,23</v>
      </c>
      <c r="H10" s="10">
        <f>+VLOOKUP($B10,Gesamt!$A$5:$H$299,7,FALSE)</f>
        <v>27.09</v>
      </c>
      <c r="I10" s="10" t="str">
        <f>+VLOOKUP($B10,Gesamt!$A$5:$I$299,8,FALSE)</f>
        <v>27,23</v>
      </c>
      <c r="J10" s="10">
        <f>+VLOOKUP($B10,Gesamt!$A$5:$Q$299,9,FALSE)</f>
        <v>26.92</v>
      </c>
      <c r="K10" s="10">
        <f>+VLOOKUP($B10,Gesamt!$A$5:$Q$299,10,FALSE)</f>
        <v>0</v>
      </c>
      <c r="L10" s="10">
        <f>+VLOOKUP($B10,Gesamt!$A$5:$Q$299,11,FALSE)</f>
        <v>0</v>
      </c>
      <c r="M10" s="10">
        <f>+VLOOKUP($B10,Gesamt!$A$5:$Q$299,12,FALSE)</f>
        <v>0</v>
      </c>
      <c r="N10" s="10">
        <f>+VLOOKUP($B10,Gesamt!$A$5:$Q$299,13,FALSE)</f>
        <v>0</v>
      </c>
      <c r="O10" s="10">
        <f>+VLOOKUP($B10,Gesamt!$A$5:$Q$299,14,FALSE)</f>
        <v>0</v>
      </c>
      <c r="P10" s="10">
        <f>+VLOOKUP($B10,Gesamt!$A$5:$Q$299,15,FALSE)</f>
        <v>0</v>
      </c>
      <c r="Q10" s="10">
        <f>+VLOOKUP($B10,Gesamt!$A$5:$Q$299,16,FALSE)</f>
        <v>0</v>
      </c>
      <c r="R10" s="10">
        <f t="shared" si="2"/>
        <v>108.47</v>
      </c>
      <c r="S10" s="8">
        <f t="shared" si="3"/>
        <v>-108.47</v>
      </c>
    </row>
    <row r="11" spans="1:19" ht="12.75">
      <c r="A11" s="1">
        <f t="shared" si="1"/>
        <v>4</v>
      </c>
      <c r="B11" s="1">
        <v>134</v>
      </c>
      <c r="C11" s="2" t="str">
        <f>+VLOOKUP($B11,Gesamt!$A$5:$D$299,2,FALSE)</f>
        <v>Schwengers</v>
      </c>
      <c r="D11" s="2" t="str">
        <f>+VLOOKUP($B11,Gesamt!$A$5:$D$299,3,FALSE)</f>
        <v>Maximilian</v>
      </c>
      <c r="E11" s="1" t="str">
        <f>+VLOOKUP($B11,Gesamt!$A$5:$D$299,4,FALSE)</f>
        <v>Viersen</v>
      </c>
      <c r="F11" s="10" t="str">
        <f>+VLOOKUP($B11,Gesamt!$A$5:$F$299,5,FALSE)</f>
        <v>27,86</v>
      </c>
      <c r="G11" s="10">
        <f>+VLOOKUP($B11,Gesamt!$A$5:$G$299,6,FALSE)</f>
        <v>27.23</v>
      </c>
      <c r="H11" s="10" t="str">
        <f>+VLOOKUP($B11,Gesamt!$A$5:$H$299,7,FALSE)</f>
        <v>27,14</v>
      </c>
      <c r="I11" s="10">
        <f>+VLOOKUP($B11,Gesamt!$A$5:$I$299,8,FALSE)</f>
        <v>26.91</v>
      </c>
      <c r="J11" s="10" t="str">
        <f>+VLOOKUP($B11,Gesamt!$A$5:$Q$299,9,FALSE)</f>
        <v>27,21</v>
      </c>
      <c r="K11" s="10">
        <f>+VLOOKUP($B11,Gesamt!$A$5:$Q$299,10,FALSE)</f>
        <v>0</v>
      </c>
      <c r="L11" s="10">
        <f>+VLOOKUP($B11,Gesamt!$A$5:$Q$299,11,FALSE)</f>
        <v>0</v>
      </c>
      <c r="M11" s="10">
        <f>+VLOOKUP($B11,Gesamt!$A$5:$Q$299,12,FALSE)</f>
        <v>0</v>
      </c>
      <c r="N11" s="10">
        <f>+VLOOKUP($B11,Gesamt!$A$5:$Q$299,13,FALSE)</f>
        <v>0</v>
      </c>
      <c r="O11" s="10">
        <f>+VLOOKUP($B11,Gesamt!$A$5:$Q$299,14,FALSE)</f>
        <v>0</v>
      </c>
      <c r="P11" s="10">
        <f>+VLOOKUP($B11,Gesamt!$A$5:$Q$299,15,FALSE)</f>
        <v>0</v>
      </c>
      <c r="Q11" s="10">
        <f>+VLOOKUP($B11,Gesamt!$A$5:$Q$299,16,FALSE)</f>
        <v>0</v>
      </c>
      <c r="R11" s="10">
        <f t="shared" si="2"/>
        <v>108.49</v>
      </c>
      <c r="S11" s="8">
        <f t="shared" si="3"/>
        <v>-108.49</v>
      </c>
    </row>
    <row r="12" spans="1:19" ht="12.75">
      <c r="A12" s="1">
        <f t="shared" si="1"/>
        <v>5</v>
      </c>
      <c r="B12" s="1">
        <v>117</v>
      </c>
      <c r="C12" s="2" t="str">
        <f>+VLOOKUP($B12,Gesamt!$A$5:$D$299,2,FALSE)</f>
        <v>Krechter</v>
      </c>
      <c r="D12" s="2" t="str">
        <f>+VLOOKUP($B12,Gesamt!$A$5:$D$299,3,FALSE)</f>
        <v>Henning</v>
      </c>
      <c r="E12" s="1" t="str">
        <f>+VLOOKUP($B12,Gesamt!$A$5:$D$299,4,FALSE)</f>
        <v>Friedrichsfeld</v>
      </c>
      <c r="F12" s="10" t="str">
        <f>+VLOOKUP($B12,Gesamt!$A$5:$F$299,5,FALSE)</f>
        <v>26,85</v>
      </c>
      <c r="G12" s="10" t="str">
        <f>+VLOOKUP($B12,Gesamt!$A$5:$G$299,6,FALSE)</f>
        <v>27,37</v>
      </c>
      <c r="H12" s="10">
        <f>+VLOOKUP($B12,Gesamt!$A$5:$H$299,7,FALSE)</f>
        <v>26.76</v>
      </c>
      <c r="I12" s="10" t="str">
        <f>+VLOOKUP($B12,Gesamt!$A$5:$I$299,8,FALSE)</f>
        <v>27,51</v>
      </c>
      <c r="J12" s="10" t="str">
        <f>+VLOOKUP($B12,Gesamt!$A$5:$Q$299,9,FALSE)</f>
        <v>26,88</v>
      </c>
      <c r="K12" s="10">
        <f>+VLOOKUP($B12,Gesamt!$A$5:$Q$299,10,FALSE)</f>
        <v>0</v>
      </c>
      <c r="L12" s="10">
        <f>+VLOOKUP($B12,Gesamt!$A$5:$Q$299,11,FALSE)</f>
        <v>0</v>
      </c>
      <c r="M12" s="10">
        <f>+VLOOKUP($B12,Gesamt!$A$5:$Q$299,12,FALSE)</f>
        <v>0</v>
      </c>
      <c r="N12" s="10">
        <f>+VLOOKUP($B12,Gesamt!$A$5:$Q$299,13,FALSE)</f>
        <v>0</v>
      </c>
      <c r="O12" s="10">
        <f>+VLOOKUP($B12,Gesamt!$A$5:$Q$299,14,FALSE)</f>
        <v>0</v>
      </c>
      <c r="P12" s="10">
        <f>+VLOOKUP($B12,Gesamt!$A$5:$Q$299,15,FALSE)</f>
        <v>0</v>
      </c>
      <c r="Q12" s="10">
        <f>+VLOOKUP($B12,Gesamt!$A$5:$Q$299,16,FALSE)</f>
        <v>0</v>
      </c>
      <c r="R12" s="10">
        <f t="shared" si="2"/>
        <v>108.52</v>
      </c>
      <c r="S12" s="8">
        <f t="shared" si="3"/>
        <v>-108.52</v>
      </c>
    </row>
    <row r="13" spans="1:19" ht="12.75">
      <c r="A13" s="1">
        <f t="shared" si="1"/>
        <v>6</v>
      </c>
      <c r="B13" s="1">
        <v>121</v>
      </c>
      <c r="C13" s="2" t="str">
        <f>+VLOOKUP($B13,Gesamt!$A$5:$D$299,2,FALSE)</f>
        <v>Näther</v>
      </c>
      <c r="D13" s="2" t="str">
        <f>+VLOOKUP($B13,Gesamt!$A$5:$D$299,3,FALSE)</f>
        <v>Jaqueline</v>
      </c>
      <c r="E13" s="1" t="str">
        <f>+VLOOKUP($B13,Gesamt!$A$5:$D$299,4,FALSE)</f>
        <v>Xanten</v>
      </c>
      <c r="F13" s="10" t="str">
        <f>+VLOOKUP($B13,Gesamt!$A$5:$F$299,5,FALSE)</f>
        <v>27,26</v>
      </c>
      <c r="G13" s="10">
        <f>+VLOOKUP($B13,Gesamt!$A$5:$G$299,6,FALSE)</f>
        <v>26.95</v>
      </c>
      <c r="H13" s="10" t="str">
        <f>+VLOOKUP($B13,Gesamt!$A$5:$H$299,7,FALSE)</f>
        <v>27,02</v>
      </c>
      <c r="I13" s="10">
        <f>+VLOOKUP($B13,Gesamt!$A$5:$I$299,8,FALSE)</f>
        <v>27.26</v>
      </c>
      <c r="J13" s="10" t="str">
        <f>+VLOOKUP($B13,Gesamt!$A$5:$Q$299,9,FALSE)</f>
        <v>27,33</v>
      </c>
      <c r="K13" s="10">
        <f>+VLOOKUP($B13,Gesamt!$A$5:$Q$299,10,FALSE)</f>
        <v>0</v>
      </c>
      <c r="L13" s="10">
        <f>+VLOOKUP($B13,Gesamt!$A$5:$Q$299,11,FALSE)</f>
        <v>0</v>
      </c>
      <c r="M13" s="10">
        <f>+VLOOKUP($B13,Gesamt!$A$5:$Q$299,12,FALSE)</f>
        <v>0</v>
      </c>
      <c r="N13" s="10">
        <f>+VLOOKUP($B13,Gesamt!$A$5:$Q$299,13,FALSE)</f>
        <v>0</v>
      </c>
      <c r="O13" s="10">
        <f>+VLOOKUP($B13,Gesamt!$A$5:$Q$299,14,FALSE)</f>
        <v>0</v>
      </c>
      <c r="P13" s="10">
        <f>+VLOOKUP($B13,Gesamt!$A$5:$Q$299,15,FALSE)</f>
        <v>0</v>
      </c>
      <c r="Q13" s="10">
        <f>+VLOOKUP($B13,Gesamt!$A$5:$Q$299,16,FALSE)</f>
        <v>0</v>
      </c>
      <c r="R13" s="10">
        <f t="shared" si="2"/>
        <v>108.56</v>
      </c>
      <c r="S13" s="8">
        <f t="shared" si="3"/>
        <v>-108.56</v>
      </c>
    </row>
    <row r="14" spans="1:19" ht="12.75">
      <c r="A14" s="1">
        <f t="shared" si="1"/>
        <v>7</v>
      </c>
      <c r="B14" s="1">
        <v>111</v>
      </c>
      <c r="C14" s="2" t="str">
        <f>+VLOOKUP($B14,Gesamt!$A$5:$D$299,2,FALSE)</f>
        <v>Ricker</v>
      </c>
      <c r="D14" s="2" t="str">
        <f>+VLOOKUP($B14,Gesamt!$A$5:$D$299,3,FALSE)</f>
        <v>Oliver</v>
      </c>
      <c r="E14" s="1" t="str">
        <f>+VLOOKUP($B14,Gesamt!$A$5:$D$299,4,FALSE)</f>
        <v>Havixbeck</v>
      </c>
      <c r="F14" s="10" t="str">
        <f>+VLOOKUP($B14,Gesamt!$A$5:$F$299,5,FALSE)</f>
        <v>27,08</v>
      </c>
      <c r="G14" s="10">
        <f>+VLOOKUP($B14,Gesamt!$A$5:$G$299,6,FALSE)</f>
        <v>27.06</v>
      </c>
      <c r="H14" s="10">
        <f>+VLOOKUP($B14,Gesamt!$A$5:$H$299,7,FALSE)</f>
        <v>27.03</v>
      </c>
      <c r="I14" s="10">
        <f>+VLOOKUP($B14,Gesamt!$A$5:$I$299,8,FALSE)</f>
        <v>27.37</v>
      </c>
      <c r="J14" s="10" t="str">
        <f>+VLOOKUP($B14,Gesamt!$A$5:$Q$299,9,FALSE)</f>
        <v>27,17</v>
      </c>
      <c r="K14" s="10">
        <f>+VLOOKUP($B14,Gesamt!$A$5:$Q$299,10,FALSE)</f>
        <v>0</v>
      </c>
      <c r="L14" s="10">
        <f>+VLOOKUP($B14,Gesamt!$A$5:$Q$299,11,FALSE)</f>
        <v>0</v>
      </c>
      <c r="M14" s="10">
        <f>+VLOOKUP($B14,Gesamt!$A$5:$Q$299,12,FALSE)</f>
        <v>0</v>
      </c>
      <c r="N14" s="10">
        <f>+VLOOKUP($B14,Gesamt!$A$5:$Q$299,13,FALSE)</f>
        <v>0</v>
      </c>
      <c r="O14" s="10">
        <f>+VLOOKUP($B14,Gesamt!$A$5:$Q$299,14,FALSE)</f>
        <v>0</v>
      </c>
      <c r="P14" s="10">
        <f>+VLOOKUP($B14,Gesamt!$A$5:$Q$299,15,FALSE)</f>
        <v>0</v>
      </c>
      <c r="Q14" s="10">
        <f>+VLOOKUP($B14,Gesamt!$A$5:$Q$299,16,FALSE)</f>
        <v>0</v>
      </c>
      <c r="R14" s="10">
        <f t="shared" si="2"/>
        <v>108.63</v>
      </c>
      <c r="S14" s="8">
        <f t="shared" si="3"/>
        <v>-108.63</v>
      </c>
    </row>
    <row r="15" spans="1:19" ht="12.75">
      <c r="A15" s="1">
        <f t="shared" si="1"/>
        <v>8</v>
      </c>
      <c r="B15" s="1">
        <v>122</v>
      </c>
      <c r="C15" s="2" t="str">
        <f>+VLOOKUP($B15,Gesamt!$A$5:$D$299,2,FALSE)</f>
        <v>Kelch</v>
      </c>
      <c r="D15" s="2" t="str">
        <f>+VLOOKUP($B15,Gesamt!$A$5:$D$299,3,FALSE)</f>
        <v>Ricarda</v>
      </c>
      <c r="E15" s="1" t="str">
        <f>+VLOOKUP($B15,Gesamt!$A$5:$D$299,4,FALSE)</f>
        <v>Bergkamen</v>
      </c>
      <c r="F15" s="10" t="str">
        <f>+VLOOKUP($B15,Gesamt!$A$5:$F$299,5,FALSE)</f>
        <v>26,94</v>
      </c>
      <c r="G15" s="10" t="str">
        <f>+VLOOKUP($B15,Gesamt!$A$5:$G$299,6,FALSE)</f>
        <v>27,37</v>
      </c>
      <c r="H15" s="10" t="str">
        <f>+VLOOKUP($B15,Gesamt!$A$5:$H$299,7,FALSE)</f>
        <v>26,67</v>
      </c>
      <c r="I15" s="10" t="str">
        <f>+VLOOKUP($B15,Gesamt!$A$5:$I$299,8,FALSE)</f>
        <v>27,43</v>
      </c>
      <c r="J15" s="10" t="str">
        <f>+VLOOKUP($B15,Gesamt!$A$5:$Q$299,9,FALSE)</f>
        <v>27,25</v>
      </c>
      <c r="K15" s="10">
        <f>+VLOOKUP($B15,Gesamt!$A$5:$Q$299,10,FALSE)</f>
        <v>0</v>
      </c>
      <c r="L15" s="10">
        <f>+VLOOKUP($B15,Gesamt!$A$5:$Q$299,11,FALSE)</f>
        <v>0</v>
      </c>
      <c r="M15" s="10">
        <f>+VLOOKUP($B15,Gesamt!$A$5:$Q$299,12,FALSE)</f>
        <v>0</v>
      </c>
      <c r="N15" s="10">
        <f>+VLOOKUP($B15,Gesamt!$A$5:$Q$299,13,FALSE)</f>
        <v>0</v>
      </c>
      <c r="O15" s="10">
        <f>+VLOOKUP($B15,Gesamt!$A$5:$Q$299,14,FALSE)</f>
        <v>0</v>
      </c>
      <c r="P15" s="10">
        <f>+VLOOKUP($B15,Gesamt!$A$5:$Q$299,15,FALSE)</f>
        <v>0</v>
      </c>
      <c r="Q15" s="10">
        <f>+VLOOKUP($B15,Gesamt!$A$5:$Q$299,16,FALSE)</f>
        <v>0</v>
      </c>
      <c r="R15" s="10">
        <f t="shared" si="2"/>
        <v>108.72</v>
      </c>
      <c r="S15" s="8">
        <f t="shared" si="3"/>
        <v>-108.72</v>
      </c>
    </row>
    <row r="16" spans="1:19" ht="12.75">
      <c r="A16" s="1">
        <f t="shared" si="1"/>
        <v>8</v>
      </c>
      <c r="B16" s="1">
        <v>140</v>
      </c>
      <c r="C16" s="2" t="str">
        <f>+VLOOKUP($B16,Gesamt!$A$5:$D$299,2,FALSE)</f>
        <v>Honscha</v>
      </c>
      <c r="D16" s="2" t="str">
        <f>+VLOOKUP($B16,Gesamt!$A$5:$D$299,3,FALSE)</f>
        <v>Mara</v>
      </c>
      <c r="E16" s="1" t="str">
        <f>+VLOOKUP($B16,Gesamt!$A$5:$D$299,4,FALSE)</f>
        <v>Simmerath</v>
      </c>
      <c r="F16" s="10" t="str">
        <f>+VLOOKUP($B16,Gesamt!$A$5:$F$299,5,FALSE)</f>
        <v>27,50</v>
      </c>
      <c r="G16" s="10" t="str">
        <f>+VLOOKUP($B16,Gesamt!$A$5:$G$299,6,FALSE)</f>
        <v>27,58</v>
      </c>
      <c r="H16" s="10" t="str">
        <f>+VLOOKUP($B16,Gesamt!$A$5:$H$299,7,FALSE)</f>
        <v>26,92</v>
      </c>
      <c r="I16" s="10" t="str">
        <f>+VLOOKUP($B16,Gesamt!$A$5:$I$299,8,FALSE)</f>
        <v>27,24</v>
      </c>
      <c r="J16" s="10" t="str">
        <f>+VLOOKUP($B16,Gesamt!$A$5:$Q$299,9,FALSE)</f>
        <v>26,98</v>
      </c>
      <c r="K16" s="10">
        <f>+VLOOKUP($B16,Gesamt!$A$5:$Q$299,10,FALSE)</f>
        <v>0</v>
      </c>
      <c r="L16" s="10">
        <f>+VLOOKUP($B16,Gesamt!$A$5:$Q$299,11,FALSE)</f>
        <v>0</v>
      </c>
      <c r="M16" s="10">
        <f>+VLOOKUP($B16,Gesamt!$A$5:$Q$299,12,FALSE)</f>
        <v>0</v>
      </c>
      <c r="N16" s="10">
        <f>+VLOOKUP($B16,Gesamt!$A$5:$Q$299,13,FALSE)</f>
        <v>0</v>
      </c>
      <c r="O16" s="10">
        <f>+VLOOKUP($B16,Gesamt!$A$5:$Q$299,14,FALSE)</f>
        <v>0</v>
      </c>
      <c r="P16" s="10">
        <f>+VLOOKUP($B16,Gesamt!$A$5:$Q$299,15,FALSE)</f>
        <v>0</v>
      </c>
      <c r="Q16" s="10">
        <f>+VLOOKUP($B16,Gesamt!$A$5:$Q$299,16,FALSE)</f>
        <v>0</v>
      </c>
      <c r="R16" s="10">
        <f t="shared" si="2"/>
        <v>108.72</v>
      </c>
      <c r="S16" s="8">
        <f t="shared" si="3"/>
        <v>-108.72</v>
      </c>
    </row>
    <row r="17" spans="1:19" ht="12.75">
      <c r="A17" s="1">
        <f t="shared" si="1"/>
        <v>10</v>
      </c>
      <c r="B17" s="1">
        <v>128</v>
      </c>
      <c r="C17" s="2" t="str">
        <f>+VLOOKUP($B17,Gesamt!$A$5:$D$299,2,FALSE)</f>
        <v>Förster</v>
      </c>
      <c r="D17" s="2" t="str">
        <f>+VLOOKUP($B17,Gesamt!$A$5:$D$299,3,FALSE)</f>
        <v>Hannah</v>
      </c>
      <c r="E17" s="1" t="str">
        <f>+VLOOKUP($B17,Gesamt!$A$5:$D$299,4,FALSE)</f>
        <v>Friedrichsfeld</v>
      </c>
      <c r="F17" s="10" t="str">
        <f>+VLOOKUP($B17,Gesamt!$A$5:$F$299,5,FALSE)</f>
        <v>27,36</v>
      </c>
      <c r="G17" s="10" t="str">
        <f>+VLOOKUP($B17,Gesamt!$A$5:$G$299,6,FALSE)</f>
        <v>27,41</v>
      </c>
      <c r="H17" s="10" t="str">
        <f>+VLOOKUP($B17,Gesamt!$A$5:$H$299,7,FALSE)</f>
        <v>26,73</v>
      </c>
      <c r="I17" s="10" t="str">
        <f>+VLOOKUP($B17,Gesamt!$A$5:$I$299,8,FALSE)</f>
        <v>27,18</v>
      </c>
      <c r="J17" s="10" t="str">
        <f>+VLOOKUP($B17,Gesamt!$A$5:$Q$299,9,FALSE)</f>
        <v>27,42</v>
      </c>
      <c r="K17" s="10">
        <f>+VLOOKUP($B17,Gesamt!$A$5:$Q$299,10,FALSE)</f>
        <v>0</v>
      </c>
      <c r="L17" s="10">
        <f>+VLOOKUP($B17,Gesamt!$A$5:$Q$299,11,FALSE)</f>
        <v>0</v>
      </c>
      <c r="M17" s="10">
        <f>+VLOOKUP($B17,Gesamt!$A$5:$Q$299,12,FALSE)</f>
        <v>0</v>
      </c>
      <c r="N17" s="10">
        <f>+VLOOKUP($B17,Gesamt!$A$5:$Q$299,13,FALSE)</f>
        <v>0</v>
      </c>
      <c r="O17" s="10">
        <f>+VLOOKUP($B17,Gesamt!$A$5:$Q$299,14,FALSE)</f>
        <v>0</v>
      </c>
      <c r="P17" s="10">
        <f>+VLOOKUP($B17,Gesamt!$A$5:$Q$299,15,FALSE)</f>
        <v>0</v>
      </c>
      <c r="Q17" s="10">
        <f>+VLOOKUP($B17,Gesamt!$A$5:$Q$299,16,FALSE)</f>
        <v>0</v>
      </c>
      <c r="R17" s="10">
        <f t="shared" si="2"/>
        <v>108.74</v>
      </c>
      <c r="S17" s="8">
        <f t="shared" si="3"/>
        <v>-108.74</v>
      </c>
    </row>
    <row r="18" spans="1:19" ht="12.75">
      <c r="A18" s="1">
        <f t="shared" si="1"/>
        <v>11</v>
      </c>
      <c r="B18" s="1">
        <v>601</v>
      </c>
      <c r="C18" s="2" t="str">
        <f>+VLOOKUP($B18,Gesamt!$A$5:$D$299,2,FALSE)</f>
        <v>Möck</v>
      </c>
      <c r="D18" s="2" t="str">
        <f>+VLOOKUP($B18,Gesamt!$A$5:$D$299,3,FALSE)</f>
        <v>Vivien</v>
      </c>
      <c r="E18" s="1" t="str">
        <f>+VLOOKUP($B18,Gesamt!$A$5:$D$299,4,FALSE)</f>
        <v>Dreiech</v>
      </c>
      <c r="F18" s="10" t="str">
        <f>+VLOOKUP($B18,Gesamt!$A$5:$F$299,5,FALSE)</f>
        <v>27,55</v>
      </c>
      <c r="G18" s="10" t="str">
        <f>+VLOOKUP($B18,Gesamt!$A$5:$G$299,6,FALSE)</f>
        <v>27,40</v>
      </c>
      <c r="H18" s="10" t="str">
        <f>+VLOOKUP($B18,Gesamt!$A$5:$H$299,7,FALSE)</f>
        <v>26,89</v>
      </c>
      <c r="I18" s="10" t="str">
        <f>+VLOOKUP($B18,Gesamt!$A$5:$I$299,8,FALSE)</f>
        <v>27,33</v>
      </c>
      <c r="J18" s="10" t="str">
        <f>+VLOOKUP($B18,Gesamt!$A$5:$Q$299,9,FALSE)</f>
        <v>27,16</v>
      </c>
      <c r="K18" s="10">
        <f>+VLOOKUP($B18,Gesamt!$A$5:$Q$299,10,FALSE)</f>
        <v>0</v>
      </c>
      <c r="L18" s="10">
        <f>+VLOOKUP($B18,Gesamt!$A$5:$Q$299,11,FALSE)</f>
        <v>0</v>
      </c>
      <c r="M18" s="10">
        <f>+VLOOKUP($B18,Gesamt!$A$5:$Q$299,12,FALSE)</f>
        <v>0</v>
      </c>
      <c r="N18" s="10">
        <f>+VLOOKUP($B18,Gesamt!$A$5:$Q$299,13,FALSE)</f>
        <v>0</v>
      </c>
      <c r="O18" s="10">
        <f>+VLOOKUP($B18,Gesamt!$A$5:$Q$299,14,FALSE)</f>
        <v>0</v>
      </c>
      <c r="P18" s="10">
        <f>+VLOOKUP($B18,Gesamt!$A$5:$Q$299,15,FALSE)</f>
        <v>0</v>
      </c>
      <c r="Q18" s="10">
        <f>+VLOOKUP($B18,Gesamt!$A$5:$Q$299,16,FALSE)</f>
        <v>0</v>
      </c>
      <c r="R18" s="10">
        <f t="shared" si="2"/>
        <v>108.78</v>
      </c>
      <c r="S18" s="8">
        <f t="shared" si="3"/>
        <v>-108.78</v>
      </c>
    </row>
    <row r="19" spans="1:19" ht="12.75">
      <c r="A19" s="1">
        <f t="shared" si="1"/>
        <v>12</v>
      </c>
      <c r="B19" s="1">
        <v>106</v>
      </c>
      <c r="C19" s="2" t="str">
        <f>+VLOOKUP($B19,Gesamt!$A$5:$D$299,2,FALSE)</f>
        <v>Leismann</v>
      </c>
      <c r="D19" s="2" t="str">
        <f>+VLOOKUP($B19,Gesamt!$A$5:$D$299,3,FALSE)</f>
        <v>Dominik</v>
      </c>
      <c r="E19" s="1" t="str">
        <f>+VLOOKUP($B19,Gesamt!$A$5:$D$299,4,FALSE)</f>
        <v>Mettingen</v>
      </c>
      <c r="F19" s="10" t="str">
        <f>+VLOOKUP($B19,Gesamt!$A$5:$F$299,5,FALSE)</f>
        <v>27,36</v>
      </c>
      <c r="G19" s="10">
        <f>+VLOOKUP($B19,Gesamt!$A$5:$G$299,6,FALSE)</f>
        <v>27.08</v>
      </c>
      <c r="H19" s="10" t="str">
        <f>+VLOOKUP($B19,Gesamt!$A$5:$H$299,7,FALSE)</f>
        <v>27,33</v>
      </c>
      <c r="I19" s="10">
        <f>+VLOOKUP($B19,Gesamt!$A$5:$I$299,8,FALSE)</f>
        <v>27.34</v>
      </c>
      <c r="J19" s="10" t="str">
        <f>+VLOOKUP($B19,Gesamt!$A$5:$Q$299,9,FALSE)</f>
        <v>27,11</v>
      </c>
      <c r="K19" s="10">
        <f>+VLOOKUP($B19,Gesamt!$A$5:$Q$299,10,FALSE)</f>
        <v>0</v>
      </c>
      <c r="L19" s="10">
        <f>+VLOOKUP($B19,Gesamt!$A$5:$Q$299,11,FALSE)</f>
        <v>0</v>
      </c>
      <c r="M19" s="10">
        <f>+VLOOKUP($B19,Gesamt!$A$5:$Q$299,12,FALSE)</f>
        <v>0</v>
      </c>
      <c r="N19" s="10">
        <f>+VLOOKUP($B19,Gesamt!$A$5:$Q$299,13,FALSE)</f>
        <v>0</v>
      </c>
      <c r="O19" s="10">
        <f>+VLOOKUP($B19,Gesamt!$A$5:$Q$299,14,FALSE)</f>
        <v>0</v>
      </c>
      <c r="P19" s="10">
        <f>+VLOOKUP($B19,Gesamt!$A$5:$Q$299,15,FALSE)</f>
        <v>0</v>
      </c>
      <c r="Q19" s="10">
        <f>+VLOOKUP($B19,Gesamt!$A$5:$Q$299,16,FALSE)</f>
        <v>0</v>
      </c>
      <c r="R19" s="10">
        <f t="shared" si="2"/>
        <v>108.86</v>
      </c>
      <c r="S19" s="8">
        <f t="shared" si="3"/>
        <v>-108.86</v>
      </c>
    </row>
    <row r="20" spans="1:19" ht="12.75">
      <c r="A20" s="1">
        <f t="shared" si="1"/>
        <v>13</v>
      </c>
      <c r="B20" s="1">
        <v>120</v>
      </c>
      <c r="C20" s="2" t="str">
        <f>+VLOOKUP($B20,Gesamt!$A$5:$D$299,2,FALSE)</f>
        <v>Krechter</v>
      </c>
      <c r="D20" s="2" t="str">
        <f>+VLOOKUP($B20,Gesamt!$A$5:$D$299,3,FALSE)</f>
        <v>Carolin</v>
      </c>
      <c r="E20" s="1" t="str">
        <f>+VLOOKUP($B20,Gesamt!$A$5:$D$299,4,FALSE)</f>
        <v>Friedrichsfeld</v>
      </c>
      <c r="F20" s="10" t="str">
        <f>+VLOOKUP($B20,Gesamt!$A$5:$F$299,5,FALSE)</f>
        <v>27,51</v>
      </c>
      <c r="G20" s="10" t="str">
        <f>+VLOOKUP($B20,Gesamt!$A$5:$G$299,6,FALSE)</f>
        <v>27,07</v>
      </c>
      <c r="H20" s="10" t="str">
        <f>+VLOOKUP($B20,Gesamt!$A$5:$H$299,7,FALSE)</f>
        <v>26,94</v>
      </c>
      <c r="I20" s="10" t="str">
        <f>+VLOOKUP($B20,Gesamt!$A$5:$I$299,8,FALSE)</f>
        <v>27,60</v>
      </c>
      <c r="J20" s="10">
        <f>+VLOOKUP($B20,Gesamt!$A$5:$Q$299,9,FALSE)</f>
        <v>27.26</v>
      </c>
      <c r="K20" s="10">
        <f>+VLOOKUP($B20,Gesamt!$A$5:$Q$299,10,FALSE)</f>
        <v>0</v>
      </c>
      <c r="L20" s="10">
        <f>+VLOOKUP($B20,Gesamt!$A$5:$Q$299,11,FALSE)</f>
        <v>0</v>
      </c>
      <c r="M20" s="10">
        <f>+VLOOKUP($B20,Gesamt!$A$5:$Q$299,12,FALSE)</f>
        <v>0</v>
      </c>
      <c r="N20" s="10">
        <f>+VLOOKUP($B20,Gesamt!$A$5:$Q$299,13,FALSE)</f>
        <v>0</v>
      </c>
      <c r="O20" s="10">
        <f>+VLOOKUP($B20,Gesamt!$A$5:$Q$299,14,FALSE)</f>
        <v>0</v>
      </c>
      <c r="P20" s="10">
        <f>+VLOOKUP($B20,Gesamt!$A$5:$Q$299,15,FALSE)</f>
        <v>0</v>
      </c>
      <c r="Q20" s="10">
        <f>+VLOOKUP($B20,Gesamt!$A$5:$Q$299,16,FALSE)</f>
        <v>0</v>
      </c>
      <c r="R20" s="10">
        <f t="shared" si="2"/>
        <v>108.87</v>
      </c>
      <c r="S20" s="8">
        <f t="shared" si="3"/>
        <v>-108.87</v>
      </c>
    </row>
    <row r="21" spans="1:19" ht="12.75">
      <c r="A21" s="1">
        <f t="shared" si="1"/>
        <v>14</v>
      </c>
      <c r="B21" s="1">
        <v>155</v>
      </c>
      <c r="C21" s="2" t="str">
        <f>+VLOOKUP($B21,Gesamt!$A$5:$D$299,2,FALSE)</f>
        <v>Garritsen</v>
      </c>
      <c r="D21" s="2" t="str">
        <f>+VLOOKUP($B21,Gesamt!$A$5:$D$299,3,FALSE)</f>
        <v>Christoph</v>
      </c>
      <c r="E21" s="1" t="str">
        <f>+VLOOKUP($B21,Gesamt!$A$5:$D$299,4,FALSE)</f>
        <v>Bentheim</v>
      </c>
      <c r="F21" s="10" t="str">
        <f>+VLOOKUP($B21,Gesamt!$A$5:$F$299,5,FALSE)</f>
        <v>27,69</v>
      </c>
      <c r="G21" s="10" t="str">
        <f>+VLOOKUP($B21,Gesamt!$A$5:$G$299,6,FALSE)</f>
        <v>27,64</v>
      </c>
      <c r="H21" s="10" t="str">
        <f>+VLOOKUP($B21,Gesamt!$A$5:$H$299,7,FALSE)</f>
        <v>27,12</v>
      </c>
      <c r="I21" s="10" t="str">
        <f>+VLOOKUP($B21,Gesamt!$A$5:$I$299,8,FALSE)</f>
        <v>27,14</v>
      </c>
      <c r="J21" s="10" t="str">
        <f>+VLOOKUP($B21,Gesamt!$A$5:$Q$299,9,FALSE)</f>
        <v>27,05</v>
      </c>
      <c r="K21" s="10">
        <f>+VLOOKUP($B21,Gesamt!$A$5:$Q$299,10,FALSE)</f>
        <v>0</v>
      </c>
      <c r="L21" s="10">
        <f>+VLOOKUP($B21,Gesamt!$A$5:$Q$299,11,FALSE)</f>
        <v>0</v>
      </c>
      <c r="M21" s="10">
        <f>+VLOOKUP($B21,Gesamt!$A$5:$Q$299,12,FALSE)</f>
        <v>0</v>
      </c>
      <c r="N21" s="10">
        <f>+VLOOKUP($B21,Gesamt!$A$5:$Q$299,13,FALSE)</f>
        <v>0</v>
      </c>
      <c r="O21" s="10">
        <f>+VLOOKUP($B21,Gesamt!$A$5:$Q$299,14,FALSE)</f>
        <v>0</v>
      </c>
      <c r="P21" s="10">
        <f>+VLOOKUP($B21,Gesamt!$A$5:$Q$299,15,FALSE)</f>
        <v>0</v>
      </c>
      <c r="Q21" s="10">
        <f>+VLOOKUP($B21,Gesamt!$A$5:$Q$299,16,FALSE)</f>
        <v>0</v>
      </c>
      <c r="R21" s="10">
        <f t="shared" si="2"/>
        <v>108.95</v>
      </c>
      <c r="S21" s="8">
        <f t="shared" si="3"/>
        <v>-108.95</v>
      </c>
    </row>
    <row r="22" spans="1:19" ht="12.75">
      <c r="A22" s="1">
        <f t="shared" si="1"/>
        <v>15</v>
      </c>
      <c r="B22" s="1">
        <v>156</v>
      </c>
      <c r="C22" s="2" t="str">
        <f>+VLOOKUP($B22,Gesamt!$A$5:$D$299,2,FALSE)</f>
        <v>Müller</v>
      </c>
      <c r="D22" s="2" t="str">
        <f>+VLOOKUP($B22,Gesamt!$A$5:$D$299,3,FALSE)</f>
        <v>Franziska</v>
      </c>
      <c r="E22" s="1" t="str">
        <f>+VLOOKUP($B22,Gesamt!$A$5:$D$299,4,FALSE)</f>
        <v>Friedrichsfeld</v>
      </c>
      <c r="F22" s="10" t="str">
        <f>+VLOOKUP($B22,Gesamt!$A$5:$F$299,5,FALSE)</f>
        <v>28,20</v>
      </c>
      <c r="G22" s="10" t="str">
        <f>+VLOOKUP($B22,Gesamt!$A$5:$G$299,6,FALSE)</f>
        <v>27,12</v>
      </c>
      <c r="H22" s="10" t="str">
        <f>+VLOOKUP($B22,Gesamt!$A$5:$H$299,7,FALSE)</f>
        <v>27,48</v>
      </c>
      <c r="I22" s="10" t="str">
        <f>+VLOOKUP($B22,Gesamt!$A$5:$I$299,8,FALSE)</f>
        <v>27,12</v>
      </c>
      <c r="J22" s="10" t="str">
        <f>+VLOOKUP($B22,Gesamt!$A$5:$Q$299,9,FALSE)</f>
        <v>27,30</v>
      </c>
      <c r="K22" s="10">
        <f>+VLOOKUP($B22,Gesamt!$A$5:$Q$299,10,FALSE)</f>
        <v>0</v>
      </c>
      <c r="L22" s="10">
        <f>+VLOOKUP($B22,Gesamt!$A$5:$Q$299,11,FALSE)</f>
        <v>0</v>
      </c>
      <c r="M22" s="10">
        <f>+VLOOKUP($B22,Gesamt!$A$5:$Q$299,12,FALSE)</f>
        <v>0</v>
      </c>
      <c r="N22" s="10">
        <f>+VLOOKUP($B22,Gesamt!$A$5:$Q$299,13,FALSE)</f>
        <v>0</v>
      </c>
      <c r="O22" s="10">
        <f>+VLOOKUP($B22,Gesamt!$A$5:$Q$299,14,FALSE)</f>
        <v>0</v>
      </c>
      <c r="P22" s="10">
        <f>+VLOOKUP($B22,Gesamt!$A$5:$Q$299,15,FALSE)</f>
        <v>0</v>
      </c>
      <c r="Q22" s="10">
        <f>+VLOOKUP($B22,Gesamt!$A$5:$Q$299,16,FALSE)</f>
        <v>0</v>
      </c>
      <c r="R22" s="10">
        <f aca="true" t="shared" si="4" ref="R22:R27">(F22*$F$4+G22*$G$4+H22*$H$4+I22*$I$4+J22*$J$4+K22*$K$4+L22*$F$4+M22*$G$4+N22*$H$4+O22*$I$4+P22*$J$4+Q22*$J$4)</f>
        <v>109.02</v>
      </c>
      <c r="S22" s="8">
        <f t="shared" si="3"/>
        <v>-109.02</v>
      </c>
    </row>
    <row r="23" spans="1:19" ht="12.75">
      <c r="A23" s="1">
        <f t="shared" si="1"/>
        <v>16</v>
      </c>
      <c r="B23" s="1">
        <v>163</v>
      </c>
      <c r="C23" s="2" t="str">
        <f>+VLOOKUP($B23,Gesamt!$A$5:$D$299,2,FALSE)</f>
        <v>Seebich</v>
      </c>
      <c r="D23" s="2" t="str">
        <f>+VLOOKUP($B23,Gesamt!$A$5:$D$299,3,FALSE)</f>
        <v>Kennard</v>
      </c>
      <c r="E23" s="1" t="str">
        <f>+VLOOKUP($B23,Gesamt!$A$5:$D$299,4,FALSE)</f>
        <v>Viersen</v>
      </c>
      <c r="F23" s="10" t="str">
        <f>+VLOOKUP($B23,Gesamt!$A$5:$F$299,5,FALSE)</f>
        <v>28,12</v>
      </c>
      <c r="G23" s="10" t="str">
        <f>+VLOOKUP($B23,Gesamt!$A$5:$G$299,6,FALSE)</f>
        <v>27,19</v>
      </c>
      <c r="H23" s="10" t="str">
        <f>+VLOOKUP($B23,Gesamt!$A$5:$H$299,7,FALSE)</f>
        <v>27,37</v>
      </c>
      <c r="I23" s="10">
        <f>+VLOOKUP($B23,Gesamt!$A$5:$I$299,8,FALSE)</f>
        <v>27.16</v>
      </c>
      <c r="J23" s="10" t="str">
        <f>+VLOOKUP($B23,Gesamt!$A$5:$Q$299,9,FALSE)</f>
        <v>27,60</v>
      </c>
      <c r="K23" s="10">
        <f>+VLOOKUP($B23,Gesamt!$A$5:$Q$299,10,FALSE)</f>
        <v>0</v>
      </c>
      <c r="L23" s="10">
        <f>+VLOOKUP($B23,Gesamt!$A$5:$Q$299,11,FALSE)</f>
        <v>0</v>
      </c>
      <c r="M23" s="10">
        <f>+VLOOKUP($B23,Gesamt!$A$5:$Q$299,12,FALSE)</f>
        <v>0</v>
      </c>
      <c r="N23" s="10">
        <f>+VLOOKUP($B23,Gesamt!$A$5:$Q$299,13,FALSE)</f>
        <v>0</v>
      </c>
      <c r="O23" s="10">
        <f>+VLOOKUP($B23,Gesamt!$A$5:$Q$299,14,FALSE)</f>
        <v>0</v>
      </c>
      <c r="P23" s="10">
        <f>+VLOOKUP($B23,Gesamt!$A$5:$Q$299,15,FALSE)</f>
        <v>0</v>
      </c>
      <c r="Q23" s="10">
        <f>+VLOOKUP($B23,Gesamt!$A$5:$Q$299,16,FALSE)</f>
        <v>0</v>
      </c>
      <c r="R23" s="10">
        <f t="shared" si="4"/>
        <v>109.32</v>
      </c>
      <c r="S23" s="8">
        <f t="shared" si="3"/>
        <v>-109.32</v>
      </c>
    </row>
    <row r="24" spans="1:19" ht="12.75">
      <c r="A24" s="1">
        <f t="shared" si="1"/>
        <v>17</v>
      </c>
      <c r="B24" s="1">
        <v>150</v>
      </c>
      <c r="C24" s="2" t="str">
        <f>+VLOOKUP($B24,Gesamt!$A$5:$D$299,2,FALSE)</f>
        <v>Plinius</v>
      </c>
      <c r="D24" s="2" t="str">
        <f>+VLOOKUP($B24,Gesamt!$A$5:$D$299,3,FALSE)</f>
        <v>Erik</v>
      </c>
      <c r="E24" s="1" t="str">
        <f>+VLOOKUP($B24,Gesamt!$A$5:$D$299,4,FALSE)</f>
        <v>Xanten</v>
      </c>
      <c r="F24" s="10" t="str">
        <f>+VLOOKUP($B24,Gesamt!$A$5:$F$299,5,FALSE)</f>
        <v>27,81</v>
      </c>
      <c r="G24" s="10" t="str">
        <f>+VLOOKUP($B24,Gesamt!$A$5:$G$299,6,FALSE)</f>
        <v>27,39</v>
      </c>
      <c r="H24" s="10" t="str">
        <f>+VLOOKUP($B24,Gesamt!$A$5:$H$299,7,FALSE)</f>
        <v>27,63</v>
      </c>
      <c r="I24" s="10" t="str">
        <f>+VLOOKUP($B24,Gesamt!$A$5:$I$299,8,FALSE)</f>
        <v>27,04</v>
      </c>
      <c r="J24" s="10" t="str">
        <f>+VLOOKUP($B24,Gesamt!$A$5:$Q$299,9,FALSE)</f>
        <v>27,29</v>
      </c>
      <c r="K24" s="10">
        <f>+VLOOKUP($B24,Gesamt!$A$5:$Q$299,10,FALSE)</f>
        <v>0</v>
      </c>
      <c r="L24" s="10">
        <f>+VLOOKUP($B24,Gesamt!$A$5:$Q$299,11,FALSE)</f>
        <v>0</v>
      </c>
      <c r="M24" s="10">
        <f>+VLOOKUP($B24,Gesamt!$A$5:$Q$299,12,FALSE)</f>
        <v>0</v>
      </c>
      <c r="N24" s="10">
        <f>+VLOOKUP($B24,Gesamt!$A$5:$Q$299,13,FALSE)</f>
        <v>0</v>
      </c>
      <c r="O24" s="10">
        <f>+VLOOKUP($B24,Gesamt!$A$5:$Q$299,14,FALSE)</f>
        <v>0</v>
      </c>
      <c r="P24" s="10">
        <f>+VLOOKUP($B24,Gesamt!$A$5:$Q$299,15,FALSE)</f>
        <v>0</v>
      </c>
      <c r="Q24" s="10">
        <f>+VLOOKUP($B24,Gesamt!$A$5:$Q$299,16,FALSE)</f>
        <v>0</v>
      </c>
      <c r="R24" s="10">
        <f t="shared" si="4"/>
        <v>109.35</v>
      </c>
      <c r="S24" s="8">
        <f t="shared" si="3"/>
        <v>-109.35</v>
      </c>
    </row>
    <row r="25" spans="1:19" ht="12.75">
      <c r="A25" s="1">
        <f t="shared" si="1"/>
        <v>18</v>
      </c>
      <c r="B25" s="1">
        <v>194</v>
      </c>
      <c r="C25" s="2" t="str">
        <f>+VLOOKUP($B25,Gesamt!$A$5:$D$299,2,FALSE)</f>
        <v>Voß</v>
      </c>
      <c r="D25" s="2" t="str">
        <f>+VLOOKUP($B25,Gesamt!$A$5:$D$299,3,FALSE)</f>
        <v>Marie-Charlotte</v>
      </c>
      <c r="E25" s="1" t="str">
        <f>+VLOOKUP($B25,Gesamt!$A$5:$D$299,4,FALSE)</f>
        <v>Bergkamen</v>
      </c>
      <c r="F25" s="10" t="str">
        <f>+VLOOKUP($B25,Gesamt!$A$5:$F$299,5,FALSE)</f>
        <v>28,22</v>
      </c>
      <c r="G25" s="10" t="str">
        <f>+VLOOKUP($B25,Gesamt!$A$5:$G$299,6,FALSE)</f>
        <v>27,25</v>
      </c>
      <c r="H25" s="10" t="str">
        <f>+VLOOKUP($B25,Gesamt!$A$5:$H$299,7,FALSE)</f>
        <v>27,75</v>
      </c>
      <c r="I25" s="10" t="str">
        <f>+VLOOKUP($B25,Gesamt!$A$5:$I$299,8,FALSE)</f>
        <v>27,36</v>
      </c>
      <c r="J25" s="10" t="str">
        <f>+VLOOKUP($B25,Gesamt!$A$5:$Q$299,9,FALSE)</f>
        <v>27,23</v>
      </c>
      <c r="K25" s="10">
        <f>+VLOOKUP($B25,Gesamt!$A$5:$Q$299,10,FALSE)</f>
        <v>0</v>
      </c>
      <c r="L25" s="10">
        <f>+VLOOKUP($B25,Gesamt!$A$5:$Q$299,11,FALSE)</f>
        <v>0</v>
      </c>
      <c r="M25" s="10">
        <f>+VLOOKUP($B25,Gesamt!$A$5:$Q$299,12,FALSE)</f>
        <v>0</v>
      </c>
      <c r="N25" s="10">
        <f>+VLOOKUP($B25,Gesamt!$A$5:$Q$299,13,FALSE)</f>
        <v>0</v>
      </c>
      <c r="O25" s="10">
        <f>+VLOOKUP($B25,Gesamt!$A$5:$Q$299,14,FALSE)</f>
        <v>0</v>
      </c>
      <c r="P25" s="10">
        <f>+VLOOKUP($B25,Gesamt!$A$5:$Q$299,15,FALSE)</f>
        <v>0</v>
      </c>
      <c r="Q25" s="10">
        <f>+VLOOKUP($B25,Gesamt!$A$5:$Q$299,16,FALSE)</f>
        <v>0</v>
      </c>
      <c r="R25" s="10">
        <f t="shared" si="4"/>
        <v>109.59</v>
      </c>
      <c r="S25" s="8">
        <f t="shared" si="3"/>
        <v>-109.59</v>
      </c>
    </row>
    <row r="26" spans="1:19" ht="12.75">
      <c r="A26" s="1">
        <f t="shared" si="1"/>
        <v>19</v>
      </c>
      <c r="B26" s="1">
        <v>199</v>
      </c>
      <c r="C26" s="2" t="str">
        <f>+VLOOKUP($B26,Gesamt!$A$5:$D$299,2,FALSE)</f>
        <v>Claus</v>
      </c>
      <c r="D26" s="2" t="str">
        <f>+VLOOKUP($B26,Gesamt!$A$5:$D$299,3,FALSE)</f>
        <v>Maik</v>
      </c>
      <c r="E26" s="1" t="str">
        <f>+VLOOKUP($B26,Gesamt!$A$5:$D$299,4,FALSE)</f>
        <v>Bergkamen</v>
      </c>
      <c r="F26" s="10" t="str">
        <f>+VLOOKUP($B26,Gesamt!$A$5:$F$299,5,FALSE)</f>
        <v>28,27</v>
      </c>
      <c r="G26" s="10" t="str">
        <f>+VLOOKUP($B26,Gesamt!$A$5:$G$299,6,FALSE)</f>
        <v>27,54</v>
      </c>
      <c r="H26" s="10" t="str">
        <f>+VLOOKUP($B26,Gesamt!$A$5:$H$299,7,FALSE)</f>
        <v>27,62</v>
      </c>
      <c r="I26" s="10">
        <f>+VLOOKUP($B26,Gesamt!$A$5:$I$299,8,FALSE)</f>
        <v>27.32</v>
      </c>
      <c r="J26" s="10" t="str">
        <f>+VLOOKUP($B26,Gesamt!$A$5:$Q$299,9,FALSE)</f>
        <v>27,81</v>
      </c>
      <c r="K26" s="10">
        <f>+VLOOKUP($B26,Gesamt!$A$5:$Q$299,10,FALSE)</f>
        <v>0</v>
      </c>
      <c r="L26" s="10">
        <f>+VLOOKUP($B26,Gesamt!$A$5:$Q$299,11,FALSE)</f>
        <v>0</v>
      </c>
      <c r="M26" s="10">
        <f>+VLOOKUP($B26,Gesamt!$A$5:$Q$299,12,FALSE)</f>
        <v>0</v>
      </c>
      <c r="N26" s="10">
        <f>+VLOOKUP($B26,Gesamt!$A$5:$Q$299,13,FALSE)</f>
        <v>0</v>
      </c>
      <c r="O26" s="10">
        <f>+VLOOKUP($B26,Gesamt!$A$5:$Q$299,14,FALSE)</f>
        <v>0</v>
      </c>
      <c r="P26" s="10">
        <f>+VLOOKUP($B26,Gesamt!$A$5:$Q$299,15,FALSE)</f>
        <v>0</v>
      </c>
      <c r="Q26" s="10">
        <f>+VLOOKUP($B26,Gesamt!$A$5:$Q$299,16,FALSE)</f>
        <v>0</v>
      </c>
      <c r="R26" s="10">
        <f t="shared" si="4"/>
        <v>110.29</v>
      </c>
      <c r="S26" s="8">
        <f t="shared" si="3"/>
        <v>-110.29</v>
      </c>
    </row>
    <row r="27" spans="1:19" ht="12.75">
      <c r="A27" s="1">
        <f t="shared" si="1"/>
        <v>20</v>
      </c>
      <c r="B27" s="1">
        <v>190</v>
      </c>
      <c r="C27" s="2" t="str">
        <f>+VLOOKUP($B27,Gesamt!$A$5:$D$299,2,FALSE)</f>
        <v>André</v>
      </c>
      <c r="D27" s="2" t="str">
        <f>+VLOOKUP($B27,Gesamt!$A$5:$D$299,3,FALSE)</f>
        <v>Jaqueline</v>
      </c>
      <c r="E27" s="1" t="str">
        <f>+VLOOKUP($B27,Gesamt!$A$5:$D$299,4,FALSE)</f>
        <v>Viersen</v>
      </c>
      <c r="F27" s="10" t="str">
        <f>+VLOOKUP($B27,Gesamt!$A$5:$F$299,5,FALSE)</f>
        <v>29,95</v>
      </c>
      <c r="G27" s="10" t="str">
        <f>+VLOOKUP($B27,Gesamt!$A$5:$G$299,6,FALSE)</f>
        <v>28,04</v>
      </c>
      <c r="H27" s="10" t="str">
        <f>+VLOOKUP($B27,Gesamt!$A$5:$H$299,7,FALSE)</f>
        <v>31,67</v>
      </c>
      <c r="I27" s="10" t="str">
        <f>+VLOOKUP($B27,Gesamt!$A$5:$I$299,8,FALSE)</f>
        <v>27,97</v>
      </c>
      <c r="J27" s="10" t="str">
        <f>+VLOOKUP($B27,Gesamt!$A$5:$Q$299,9,FALSE)</f>
        <v>27,79</v>
      </c>
      <c r="K27" s="10">
        <f>+VLOOKUP($B27,Gesamt!$A$5:$Q$299,10,FALSE)</f>
        <v>0</v>
      </c>
      <c r="L27" s="10">
        <f>+VLOOKUP($B27,Gesamt!$A$5:$Q$299,11,FALSE)</f>
        <v>0</v>
      </c>
      <c r="M27" s="10">
        <f>+VLOOKUP($B27,Gesamt!$A$5:$Q$299,12,FALSE)</f>
        <v>0</v>
      </c>
      <c r="N27" s="10">
        <f>+VLOOKUP($B27,Gesamt!$A$5:$Q$299,13,FALSE)</f>
        <v>0</v>
      </c>
      <c r="O27" s="10">
        <f>+VLOOKUP($B27,Gesamt!$A$5:$Q$299,14,FALSE)</f>
        <v>0</v>
      </c>
      <c r="P27" s="10">
        <f>+VLOOKUP($B27,Gesamt!$A$5:$Q$299,15,FALSE)</f>
        <v>0</v>
      </c>
      <c r="Q27" s="10">
        <f>+VLOOKUP($B27,Gesamt!$A$5:$Q$299,16,FALSE)</f>
        <v>0</v>
      </c>
      <c r="R27" s="10">
        <f t="shared" si="4"/>
        <v>115.47</v>
      </c>
      <c r="S27" s="8">
        <f t="shared" si="3"/>
        <v>-115.47</v>
      </c>
    </row>
    <row r="28" ht="12.75">
      <c r="A28" s="1"/>
    </row>
    <row r="29" ht="12.75">
      <c r="A29" s="1"/>
    </row>
    <row r="30" ht="12.75">
      <c r="A30" s="1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  <row r="34" spans="1:2" ht="12.75">
      <c r="A34" s="1"/>
      <c r="B34" s="6"/>
    </row>
    <row r="35" spans="1:2" ht="12.75">
      <c r="A35" s="1"/>
      <c r="B35" s="6"/>
    </row>
    <row r="36" spans="1:2" ht="12.75">
      <c r="A36" s="1"/>
      <c r="B36" s="6"/>
    </row>
    <row r="37" spans="1:2" ht="12.75">
      <c r="A37" s="1"/>
      <c r="B37" s="6"/>
    </row>
    <row r="38" spans="1:2" ht="12.75">
      <c r="A38" s="1"/>
      <c r="B38" s="6"/>
    </row>
    <row r="39" spans="1:2" ht="12.75">
      <c r="A39" s="1"/>
      <c r="B39" s="6"/>
    </row>
    <row r="40" spans="1:2" ht="12.75">
      <c r="A40" s="1"/>
      <c r="B40" s="6"/>
    </row>
    <row r="41" spans="1:2" ht="12.75">
      <c r="A41" s="1"/>
      <c r="B41" s="6"/>
    </row>
    <row r="42" spans="1:2" ht="12.75">
      <c r="A42" s="1"/>
      <c r="B42" s="6"/>
    </row>
    <row r="43" spans="1:2" ht="12.75">
      <c r="A43" s="1"/>
      <c r="B43" s="6"/>
    </row>
    <row r="44" spans="1:2" ht="12.75">
      <c r="A44" s="1"/>
      <c r="B44" s="6"/>
    </row>
    <row r="45" spans="1:2" ht="12.75">
      <c r="A45" s="1"/>
      <c r="B45" s="6"/>
    </row>
    <row r="46" spans="1:2" ht="12.75">
      <c r="A46" s="1"/>
      <c r="B46" s="6"/>
    </row>
    <row r="47" spans="1:2" ht="12.75">
      <c r="A47" s="1"/>
      <c r="B47" s="6"/>
    </row>
    <row r="48" spans="1:2" ht="12.75">
      <c r="A48" s="1"/>
      <c r="B48" s="6"/>
    </row>
    <row r="49" spans="1:2" ht="12.75">
      <c r="A49" s="1"/>
      <c r="B49" s="6"/>
    </row>
    <row r="50" spans="1:2" ht="12.75">
      <c r="A50" s="1"/>
      <c r="B50" s="6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3:U50"/>
  <sheetViews>
    <sheetView zoomScale="95" zoomScaleNormal="95" workbookViewId="0" topLeftCell="H1">
      <pane ySplit="7" topLeftCell="BM8" activePane="bottomLeft" state="frozen"/>
      <selection pane="topLeft" activeCell="A1" sqref="A1"/>
      <selection pane="bottomLeft" activeCell="S1" sqref="S1:S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0</v>
      </c>
      <c r="G5" s="10">
        <f t="shared" si="0"/>
        <v>0</v>
      </c>
      <c r="H5" s="10">
        <f t="shared" si="0"/>
        <v>25.88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22" t="s">
        <v>16</v>
      </c>
      <c r="M6" s="22"/>
      <c r="N6" s="22"/>
      <c r="O6" s="22"/>
      <c r="P6" s="22"/>
      <c r="Q6" s="22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40">IF(R8&gt;0,RANK(S8,S$1:S$65536),0)</f>
        <v>1</v>
      </c>
      <c r="B8" s="1">
        <v>319</v>
      </c>
      <c r="C8" s="2" t="str">
        <f>+VLOOKUP($B8,Gesamt!$A$5:$D$299,2,FALSE)</f>
        <v>Isaac</v>
      </c>
      <c r="D8" s="2" t="str">
        <f>+VLOOKUP($B8,Gesamt!$A$5:$D$299,3,FALSE)</f>
        <v>Marvin</v>
      </c>
      <c r="E8" s="1" t="str">
        <f>+VLOOKUP($B8,Gesamt!$A$5:$D$299,4,FALSE)</f>
        <v>Simmerath</v>
      </c>
      <c r="F8" s="10" t="str">
        <f>+VLOOKUP($B8,Gesamt!$A$5:$F$299,5,FALSE)</f>
        <v>26,19</v>
      </c>
      <c r="G8" s="10" t="str">
        <f>+VLOOKUP($B8,Gesamt!$A$5:$G$299,6,FALSE)</f>
        <v>26,30</v>
      </c>
      <c r="H8" s="10" t="str">
        <f>+VLOOKUP($B8,Gesamt!$A$5:$H$299,7,FALSE)</f>
        <v>25,92</v>
      </c>
      <c r="I8" s="10" t="str">
        <f>+VLOOKUP($B8,Gesamt!$A$5:$I$299,8,FALSE)</f>
        <v>25,87</v>
      </c>
      <c r="J8" s="10" t="str">
        <f>+VLOOKUP($B8,Gesamt!$A$5:$Q$299,9,FALSE)</f>
        <v>25,84</v>
      </c>
      <c r="K8" s="10">
        <f>+VLOOKUP($B8,Gesamt!$A$5:$Q$299,10,FALSE)</f>
        <v>0</v>
      </c>
      <c r="L8" s="10">
        <f>+VLOOKUP($B8,Gesamt!$A$5:$Q$299,11,FALSE)</f>
        <v>0</v>
      </c>
      <c r="M8" s="10">
        <f>+VLOOKUP($B8,Gesamt!$A$5:$Q$299,12,FALSE)</f>
        <v>0</v>
      </c>
      <c r="N8" s="10">
        <f>+VLOOKUP($B8,Gesamt!$A$5:$Q$299,13,FALSE)</f>
        <v>0</v>
      </c>
      <c r="O8" s="10">
        <f>+VLOOKUP($B8,Gesamt!$A$5:$Q$299,14,FALSE)</f>
        <v>0</v>
      </c>
      <c r="P8" s="10">
        <f>+VLOOKUP($B8,Gesamt!$A$5:$Q$299,15,FALSE)</f>
        <v>0</v>
      </c>
      <c r="Q8" s="10">
        <f>+VLOOKUP($B8,Gesamt!$A$5:$Q$299,16,FALSE)</f>
        <v>0</v>
      </c>
      <c r="R8" s="10">
        <f aca="true" t="shared" si="2" ref="R8:R40">(F8*$F$4+G8*$G$4+H8*$H$4+I8*$I$4+J8*$J$4+K8*$K$4+L8*$F$4+M8*$G$4+N8*$H$4+O8*$I$4+P8*$J$4+Q8*$J$4)</f>
        <v>103.93</v>
      </c>
      <c r="S8" s="8">
        <f aca="true" t="shared" si="3" ref="S8:S40">IF(R8&gt;0,R8*-1,-1000)</f>
        <v>-103.93</v>
      </c>
    </row>
    <row r="9" spans="1:19" ht="12.75">
      <c r="A9" s="1">
        <f t="shared" si="1"/>
        <v>2</v>
      </c>
      <c r="B9" s="1">
        <v>302</v>
      </c>
      <c r="C9" s="2" t="str">
        <f>+VLOOKUP($B9,Gesamt!$A$5:$D$299,2,FALSE)</f>
        <v>Förster</v>
      </c>
      <c r="D9" s="2" t="str">
        <f>+VLOOKUP($B9,Gesamt!$A$5:$D$299,3,FALSE)</f>
        <v>Lars</v>
      </c>
      <c r="E9" s="1" t="str">
        <f>+VLOOKUP($B9,Gesamt!$A$5:$D$299,4,FALSE)</f>
        <v>Simmerath</v>
      </c>
      <c r="F9" s="10" t="str">
        <f>+VLOOKUP($B9,Gesamt!$A$5:$F$299,5,FALSE)</f>
        <v>26,25</v>
      </c>
      <c r="G9" s="10" t="str">
        <f>+VLOOKUP($B9,Gesamt!$A$5:$G$299,6,FALSE)</f>
        <v>26,33</v>
      </c>
      <c r="H9" s="10">
        <f>+VLOOKUP($B9,Gesamt!$A$5:$H$299,7,FALSE)</f>
        <v>25.88</v>
      </c>
      <c r="I9" s="10" t="str">
        <f>+VLOOKUP($B9,Gesamt!$A$5:$I$299,8,FALSE)</f>
        <v>26,09</v>
      </c>
      <c r="J9" s="10" t="str">
        <f>+VLOOKUP($B9,Gesamt!$A$5:$Q$299,9,FALSE)</f>
        <v>25,85</v>
      </c>
      <c r="K9" s="10">
        <f>+VLOOKUP($B9,Gesamt!$A$5:$Q$299,10,FALSE)</f>
        <v>0</v>
      </c>
      <c r="L9" s="10">
        <f>+VLOOKUP($B9,Gesamt!$A$5:$Q$299,11,FALSE)</f>
        <v>0</v>
      </c>
      <c r="M9" s="10">
        <f>+VLOOKUP($B9,Gesamt!$A$5:$Q$299,12,FALSE)</f>
        <v>0</v>
      </c>
      <c r="N9" s="10">
        <f>+VLOOKUP($B9,Gesamt!$A$5:$Q$299,13,FALSE)</f>
        <v>0</v>
      </c>
      <c r="O9" s="10">
        <f>+VLOOKUP($B9,Gesamt!$A$5:$Q$299,14,FALSE)</f>
        <v>0</v>
      </c>
      <c r="P9" s="10">
        <f>+VLOOKUP($B9,Gesamt!$A$5:$Q$299,15,FALSE)</f>
        <v>0</v>
      </c>
      <c r="Q9" s="10">
        <f>+VLOOKUP($B9,Gesamt!$A$5:$Q$299,16,FALSE)</f>
        <v>0</v>
      </c>
      <c r="R9" s="10">
        <f t="shared" si="2"/>
        <v>104.15</v>
      </c>
      <c r="S9" s="8">
        <f t="shared" si="3"/>
        <v>-104.15</v>
      </c>
    </row>
    <row r="10" spans="1:19" ht="12.75">
      <c r="A10" s="1">
        <f t="shared" si="1"/>
        <v>3</v>
      </c>
      <c r="B10" s="1">
        <v>610</v>
      </c>
      <c r="C10" s="2" t="str">
        <f>+VLOOKUP($B10,Gesamt!$A$5:$D$299,2,FALSE)</f>
        <v>Möck</v>
      </c>
      <c r="D10" s="2" t="str">
        <f>+VLOOKUP($B10,Gesamt!$A$5:$D$299,3,FALSE)</f>
        <v>Dominik</v>
      </c>
      <c r="E10" s="1" t="str">
        <f>+VLOOKUP($B10,Gesamt!$A$5:$D$299,4,FALSE)</f>
        <v>Dreiech</v>
      </c>
      <c r="F10" s="10" t="str">
        <f>+VLOOKUP($B10,Gesamt!$A$5:$F$299,5,FALSE)</f>
        <v>26,62</v>
      </c>
      <c r="G10" s="10" t="str">
        <f>+VLOOKUP($B10,Gesamt!$A$5:$G$299,6,FALSE)</f>
        <v>26,04</v>
      </c>
      <c r="H10" s="10" t="str">
        <f>+VLOOKUP($B10,Gesamt!$A$5:$H$299,7,FALSE)</f>
        <v>26,08</v>
      </c>
      <c r="I10" s="10" t="str">
        <f>+VLOOKUP($B10,Gesamt!$A$5:$I$299,8,FALSE)</f>
        <v>25,96</v>
      </c>
      <c r="J10" s="10" t="str">
        <f>+VLOOKUP($B10,Gesamt!$A$5:$Q$299,9,FALSE)</f>
        <v>26,10</v>
      </c>
      <c r="K10" s="10">
        <f>+VLOOKUP($B10,Gesamt!$A$5:$Q$299,10,FALSE)</f>
        <v>0</v>
      </c>
      <c r="L10" s="10">
        <f>+VLOOKUP($B10,Gesamt!$A$5:$Q$299,11,FALSE)</f>
        <v>0</v>
      </c>
      <c r="M10" s="10">
        <f>+VLOOKUP($B10,Gesamt!$A$5:$Q$299,12,FALSE)</f>
        <v>0</v>
      </c>
      <c r="N10" s="10">
        <f>+VLOOKUP($B10,Gesamt!$A$5:$Q$299,13,FALSE)</f>
        <v>0</v>
      </c>
      <c r="O10" s="10">
        <f>+VLOOKUP($B10,Gesamt!$A$5:$Q$299,14,FALSE)</f>
        <v>0</v>
      </c>
      <c r="P10" s="10">
        <f>+VLOOKUP($B10,Gesamt!$A$5:$Q$299,15,FALSE)</f>
        <v>0</v>
      </c>
      <c r="Q10" s="10">
        <f>+VLOOKUP($B10,Gesamt!$A$5:$Q$299,16,FALSE)</f>
        <v>0</v>
      </c>
      <c r="R10" s="10">
        <f t="shared" si="2"/>
        <v>104.18</v>
      </c>
      <c r="S10" s="8">
        <f t="shared" si="3"/>
        <v>-104.18</v>
      </c>
    </row>
    <row r="11" spans="1:19" ht="12.75">
      <c r="A11" s="1">
        <f t="shared" si="1"/>
        <v>4</v>
      </c>
      <c r="B11" s="1">
        <v>308</v>
      </c>
      <c r="C11" s="2" t="str">
        <f>+VLOOKUP($B11,Gesamt!$A$5:$D$299,2,FALSE)</f>
        <v>Meyer</v>
      </c>
      <c r="D11" s="2" t="str">
        <f>+VLOOKUP($B11,Gesamt!$A$5:$D$299,3,FALSE)</f>
        <v>Patrick</v>
      </c>
      <c r="E11" s="1" t="str">
        <f>+VLOOKUP($B11,Gesamt!$A$5:$D$299,4,FALSE)</f>
        <v>Simmerath</v>
      </c>
      <c r="F11" s="10" t="str">
        <f>+VLOOKUP($B11,Gesamt!$A$5:$F$299,5,FALSE)</f>
        <v>26,21</v>
      </c>
      <c r="G11" s="10" t="str">
        <f>+VLOOKUP($B11,Gesamt!$A$5:$G$299,6,FALSE)</f>
        <v>26,41</v>
      </c>
      <c r="H11" s="10" t="str">
        <f>+VLOOKUP($B11,Gesamt!$A$5:$H$299,7,FALSE)</f>
        <v>26,05</v>
      </c>
      <c r="I11" s="10" t="str">
        <f>+VLOOKUP($B11,Gesamt!$A$5:$I$299,8,FALSE)</f>
        <v>26,08</v>
      </c>
      <c r="J11" s="10" t="str">
        <f>+VLOOKUP($B11,Gesamt!$A$5:$Q$299,9,FALSE)</f>
        <v>25,69</v>
      </c>
      <c r="K11" s="10">
        <f>+VLOOKUP($B11,Gesamt!$A$5:$Q$299,10,FALSE)</f>
        <v>0</v>
      </c>
      <c r="L11" s="10">
        <f>+VLOOKUP($B11,Gesamt!$A$5:$Q$299,11,FALSE)</f>
        <v>0</v>
      </c>
      <c r="M11" s="10">
        <f>+VLOOKUP($B11,Gesamt!$A$5:$Q$299,12,FALSE)</f>
        <v>0</v>
      </c>
      <c r="N11" s="10">
        <f>+VLOOKUP($B11,Gesamt!$A$5:$Q$299,13,FALSE)</f>
        <v>0</v>
      </c>
      <c r="O11" s="10">
        <f>+VLOOKUP($B11,Gesamt!$A$5:$Q$299,14,FALSE)</f>
        <v>0</v>
      </c>
      <c r="P11" s="10">
        <f>+VLOOKUP($B11,Gesamt!$A$5:$Q$299,15,FALSE)</f>
        <v>0</v>
      </c>
      <c r="Q11" s="10">
        <f>+VLOOKUP($B11,Gesamt!$A$5:$Q$299,16,FALSE)</f>
        <v>0</v>
      </c>
      <c r="R11" s="10">
        <f t="shared" si="2"/>
        <v>104.23</v>
      </c>
      <c r="S11" s="8">
        <f t="shared" si="3"/>
        <v>-104.23</v>
      </c>
    </row>
    <row r="12" spans="1:19" ht="12.75">
      <c r="A12" s="1">
        <f t="shared" si="1"/>
        <v>5</v>
      </c>
      <c r="B12" s="1">
        <v>317</v>
      </c>
      <c r="C12" s="2" t="str">
        <f>+VLOOKUP($B12,Gesamt!$A$5:$D$299,2,FALSE)</f>
        <v>Deck</v>
      </c>
      <c r="D12" s="2" t="str">
        <f>+VLOOKUP($B12,Gesamt!$A$5:$D$299,3,FALSE)</f>
        <v>Manuel</v>
      </c>
      <c r="E12" s="1" t="str">
        <f>+VLOOKUP($B12,Gesamt!$A$5:$D$299,4,FALSE)</f>
        <v>Simmerath</v>
      </c>
      <c r="F12" s="10" t="str">
        <f>+VLOOKUP($B12,Gesamt!$A$5:$F$299,5,FALSE)</f>
        <v>26,58</v>
      </c>
      <c r="G12" s="10" t="str">
        <f>+VLOOKUP($B12,Gesamt!$A$5:$G$299,6,FALSE)</f>
        <v>26,07</v>
      </c>
      <c r="H12" s="10" t="str">
        <f>+VLOOKUP($B12,Gesamt!$A$5:$H$299,7,FALSE)</f>
        <v>26,29</v>
      </c>
      <c r="I12" s="10" t="str">
        <f>+VLOOKUP($B12,Gesamt!$A$5:$I$299,8,FALSE)</f>
        <v>25,91</v>
      </c>
      <c r="J12" s="10" t="str">
        <f>+VLOOKUP($B12,Gesamt!$A$5:$Q$299,9,FALSE)</f>
        <v>26,10</v>
      </c>
      <c r="K12" s="10">
        <f>+VLOOKUP($B12,Gesamt!$A$5:$Q$299,10,FALSE)</f>
        <v>0</v>
      </c>
      <c r="L12" s="10">
        <f>+VLOOKUP($B12,Gesamt!$A$5:$Q$299,11,FALSE)</f>
        <v>0</v>
      </c>
      <c r="M12" s="10">
        <f>+VLOOKUP($B12,Gesamt!$A$5:$Q$299,12,FALSE)</f>
        <v>0</v>
      </c>
      <c r="N12" s="10">
        <f>+VLOOKUP($B12,Gesamt!$A$5:$Q$299,13,FALSE)</f>
        <v>0</v>
      </c>
      <c r="O12" s="10">
        <f>+VLOOKUP($B12,Gesamt!$A$5:$Q$299,14,FALSE)</f>
        <v>0</v>
      </c>
      <c r="P12" s="10">
        <f>+VLOOKUP($B12,Gesamt!$A$5:$Q$299,15,FALSE)</f>
        <v>0</v>
      </c>
      <c r="Q12" s="10">
        <f>+VLOOKUP($B12,Gesamt!$A$5:$Q$299,16,FALSE)</f>
        <v>0</v>
      </c>
      <c r="R12" s="10">
        <f t="shared" si="2"/>
        <v>104.37</v>
      </c>
      <c r="S12" s="8">
        <f t="shared" si="3"/>
        <v>-104.37</v>
      </c>
    </row>
    <row r="13" spans="1:19" ht="12.75">
      <c r="A13" s="1">
        <f t="shared" si="1"/>
        <v>6</v>
      </c>
      <c r="B13" s="1">
        <v>307</v>
      </c>
      <c r="C13" s="2" t="str">
        <f>+VLOOKUP($B13,Gesamt!$A$5:$D$299,2,FALSE)</f>
        <v>Stagge</v>
      </c>
      <c r="D13" s="2" t="str">
        <f>+VLOOKUP($B13,Gesamt!$A$5:$D$299,3,FALSE)</f>
        <v>Jonas</v>
      </c>
      <c r="E13" s="1" t="str">
        <f>+VLOOKUP($B13,Gesamt!$A$5:$D$299,4,FALSE)</f>
        <v>Rheine</v>
      </c>
      <c r="F13" s="10" t="str">
        <f>+VLOOKUP($B13,Gesamt!$A$5:$F$299,5,FALSE)</f>
        <v>26,60</v>
      </c>
      <c r="G13" s="10" t="str">
        <f>+VLOOKUP($B13,Gesamt!$A$5:$G$299,6,FALSE)</f>
        <v>26,22</v>
      </c>
      <c r="H13" s="10" t="str">
        <f>+VLOOKUP($B13,Gesamt!$A$5:$H$299,7,FALSE)</f>
        <v>26,37</v>
      </c>
      <c r="I13" s="10" t="str">
        <f>+VLOOKUP($B13,Gesamt!$A$5:$I$299,8,FALSE)</f>
        <v>25,99</v>
      </c>
      <c r="J13" s="10" t="str">
        <f>+VLOOKUP($B13,Gesamt!$A$5:$Q$299,9,FALSE)</f>
        <v>26,00</v>
      </c>
      <c r="K13" s="10">
        <f>+VLOOKUP($B13,Gesamt!$A$5:$Q$299,10,FALSE)</f>
        <v>0</v>
      </c>
      <c r="L13" s="10">
        <f>+VLOOKUP($B13,Gesamt!$A$5:$Q$299,11,FALSE)</f>
        <v>0</v>
      </c>
      <c r="M13" s="10">
        <f>+VLOOKUP($B13,Gesamt!$A$5:$Q$299,12,FALSE)</f>
        <v>0</v>
      </c>
      <c r="N13" s="10">
        <f>+VLOOKUP($B13,Gesamt!$A$5:$Q$299,13,FALSE)</f>
        <v>0</v>
      </c>
      <c r="O13" s="10">
        <f>+VLOOKUP($B13,Gesamt!$A$5:$Q$299,14,FALSE)</f>
        <v>0</v>
      </c>
      <c r="P13" s="10">
        <f>+VLOOKUP($B13,Gesamt!$A$5:$Q$299,15,FALSE)</f>
        <v>0</v>
      </c>
      <c r="Q13" s="10">
        <f>+VLOOKUP($B13,Gesamt!$A$5:$Q$299,16,FALSE)</f>
        <v>0</v>
      </c>
      <c r="R13" s="10">
        <f t="shared" si="2"/>
        <v>104.58</v>
      </c>
      <c r="S13" s="8">
        <f t="shared" si="3"/>
        <v>-104.58</v>
      </c>
    </row>
    <row r="14" spans="1:19" ht="12.75">
      <c r="A14" s="1">
        <f t="shared" si="1"/>
        <v>6</v>
      </c>
      <c r="B14" s="1">
        <v>322</v>
      </c>
      <c r="C14" s="2" t="str">
        <f>+VLOOKUP($B14,Gesamt!$A$5:$D$299,2,FALSE)</f>
        <v>Gorgus</v>
      </c>
      <c r="D14" s="2" t="str">
        <f>+VLOOKUP($B14,Gesamt!$A$5:$D$299,3,FALSE)</f>
        <v>Sandra</v>
      </c>
      <c r="E14" s="1" t="str">
        <f>+VLOOKUP($B14,Gesamt!$A$5:$D$299,4,FALSE)</f>
        <v>Rheine</v>
      </c>
      <c r="F14" s="10" t="str">
        <f>+VLOOKUP($B14,Gesamt!$A$5:$F$299,5,FALSE)</f>
        <v>26,70</v>
      </c>
      <c r="G14" s="10" t="str">
        <f>+VLOOKUP($B14,Gesamt!$A$5:$G$299,6,FALSE)</f>
        <v>26,09</v>
      </c>
      <c r="H14" s="10" t="str">
        <f>+VLOOKUP($B14,Gesamt!$A$5:$H$299,7,FALSE)</f>
        <v>26,32</v>
      </c>
      <c r="I14" s="10" t="str">
        <f>+VLOOKUP($B14,Gesamt!$A$5:$I$299,8,FALSE)</f>
        <v>25,93</v>
      </c>
      <c r="J14" s="10" t="str">
        <f>+VLOOKUP($B14,Gesamt!$A$5:$Q$299,9,FALSE)</f>
        <v>26,24</v>
      </c>
      <c r="K14" s="10">
        <f>+VLOOKUP($B14,Gesamt!$A$5:$Q$299,10,FALSE)</f>
        <v>0</v>
      </c>
      <c r="L14" s="10">
        <f>+VLOOKUP($B14,Gesamt!$A$5:$Q$299,11,FALSE)</f>
        <v>0</v>
      </c>
      <c r="M14" s="10">
        <f>+VLOOKUP($B14,Gesamt!$A$5:$Q$299,12,FALSE)</f>
        <v>0</v>
      </c>
      <c r="N14" s="10">
        <f>+VLOOKUP($B14,Gesamt!$A$5:$Q$299,13,FALSE)</f>
        <v>0</v>
      </c>
      <c r="O14" s="10">
        <f>+VLOOKUP($B14,Gesamt!$A$5:$Q$299,14,FALSE)</f>
        <v>0</v>
      </c>
      <c r="P14" s="10">
        <f>+VLOOKUP($B14,Gesamt!$A$5:$Q$299,15,FALSE)</f>
        <v>0</v>
      </c>
      <c r="Q14" s="10">
        <f>+VLOOKUP($B14,Gesamt!$A$5:$Q$299,16,FALSE)</f>
        <v>0</v>
      </c>
      <c r="R14" s="10">
        <f t="shared" si="2"/>
        <v>104.58</v>
      </c>
      <c r="S14" s="8">
        <f t="shared" si="3"/>
        <v>-104.58</v>
      </c>
    </row>
    <row r="15" spans="1:19" ht="12.75">
      <c r="A15" s="1">
        <f t="shared" si="1"/>
        <v>6</v>
      </c>
      <c r="B15" s="1">
        <v>388</v>
      </c>
      <c r="C15" s="2" t="str">
        <f>+VLOOKUP($B15,Gesamt!$A$5:$D$299,2,FALSE)</f>
        <v>Honscha</v>
      </c>
      <c r="D15" s="2" t="str">
        <f>+VLOOKUP($B15,Gesamt!$A$5:$D$299,3,FALSE)</f>
        <v>Moritz</v>
      </c>
      <c r="E15" s="1" t="str">
        <f>+VLOOKUP($B15,Gesamt!$A$5:$D$299,4,FALSE)</f>
        <v>Simmerath</v>
      </c>
      <c r="F15" s="10" t="str">
        <f>+VLOOKUP($B15,Gesamt!$A$5:$F$299,5,FALSE)</f>
        <v>26,21</v>
      </c>
      <c r="G15" s="10" t="str">
        <f>+VLOOKUP($B15,Gesamt!$A$5:$G$299,6,FALSE)</f>
        <v>26,32</v>
      </c>
      <c r="H15" s="10" t="str">
        <f>+VLOOKUP($B15,Gesamt!$A$5:$H$299,7,FALSE)</f>
        <v>26,05</v>
      </c>
      <c r="I15" s="10" t="str">
        <f>+VLOOKUP($B15,Gesamt!$A$5:$I$299,8,FALSE)</f>
        <v>26,08</v>
      </c>
      <c r="J15" s="10" t="str">
        <f>+VLOOKUP($B15,Gesamt!$A$5:$Q$299,9,FALSE)</f>
        <v>26,13</v>
      </c>
      <c r="K15" s="10">
        <f>+VLOOKUP($B15,Gesamt!$A$5:$Q$299,10,FALSE)</f>
        <v>0</v>
      </c>
      <c r="L15" s="10">
        <f>+VLOOKUP($B15,Gesamt!$A$5:$Q$299,11,FALSE)</f>
        <v>0</v>
      </c>
      <c r="M15" s="10">
        <f>+VLOOKUP($B15,Gesamt!$A$5:$Q$299,12,FALSE)</f>
        <v>0</v>
      </c>
      <c r="N15" s="10">
        <f>+VLOOKUP($B15,Gesamt!$A$5:$Q$299,13,FALSE)</f>
        <v>0</v>
      </c>
      <c r="O15" s="10">
        <f>+VLOOKUP($B15,Gesamt!$A$5:$Q$299,14,FALSE)</f>
        <v>0</v>
      </c>
      <c r="P15" s="10">
        <f>+VLOOKUP($B15,Gesamt!$A$5:$Q$299,15,FALSE)</f>
        <v>0</v>
      </c>
      <c r="Q15" s="10">
        <f>+VLOOKUP($B15,Gesamt!$A$5:$Q$299,16,FALSE)</f>
        <v>0</v>
      </c>
      <c r="R15" s="10">
        <f t="shared" si="2"/>
        <v>104.58</v>
      </c>
      <c r="S15" s="8">
        <f t="shared" si="3"/>
        <v>-104.58</v>
      </c>
    </row>
    <row r="16" spans="1:19" ht="12.75">
      <c r="A16" s="1">
        <f t="shared" si="1"/>
        <v>9</v>
      </c>
      <c r="B16" s="1">
        <v>351</v>
      </c>
      <c r="C16" s="2" t="str">
        <f>+VLOOKUP($B16,Gesamt!$A$5:$D$299,2,FALSE)</f>
        <v>Bloch</v>
      </c>
      <c r="D16" s="2" t="str">
        <f>+VLOOKUP($B16,Gesamt!$A$5:$D$299,3,FALSE)</f>
        <v>Christin</v>
      </c>
      <c r="E16" s="1" t="str">
        <f>+VLOOKUP($B16,Gesamt!$A$5:$D$299,4,FALSE)</f>
        <v>Friedrichsfeld</v>
      </c>
      <c r="F16" s="10" t="str">
        <f>+VLOOKUP($B16,Gesamt!$A$5:$F$299,5,FALSE)</f>
        <v>26,32</v>
      </c>
      <c r="G16" s="10" t="str">
        <f>+VLOOKUP($B16,Gesamt!$A$5:$G$299,6,FALSE)</f>
        <v>26,31</v>
      </c>
      <c r="H16" s="10" t="str">
        <f>+VLOOKUP($B16,Gesamt!$A$5:$H$299,7,FALSE)</f>
        <v>26,27</v>
      </c>
      <c r="I16" s="10" t="str">
        <f>+VLOOKUP($B16,Gesamt!$A$5:$I$299,8,FALSE)</f>
        <v>25,90</v>
      </c>
      <c r="J16" s="10" t="str">
        <f>+VLOOKUP($B16,Gesamt!$A$5:$Q$299,9,FALSE)</f>
        <v>26,18</v>
      </c>
      <c r="K16" s="10">
        <f>+VLOOKUP($B16,Gesamt!$A$5:$Q$299,10,FALSE)</f>
        <v>0</v>
      </c>
      <c r="L16" s="10">
        <f>+VLOOKUP($B16,Gesamt!$A$5:$Q$299,11,FALSE)</f>
        <v>0</v>
      </c>
      <c r="M16" s="10">
        <f>+VLOOKUP($B16,Gesamt!$A$5:$Q$299,12,FALSE)</f>
        <v>0</v>
      </c>
      <c r="N16" s="10">
        <f>+VLOOKUP($B16,Gesamt!$A$5:$Q$299,13,FALSE)</f>
        <v>0</v>
      </c>
      <c r="O16" s="10">
        <f>+VLOOKUP($B16,Gesamt!$A$5:$Q$299,14,FALSE)</f>
        <v>0</v>
      </c>
      <c r="P16" s="10">
        <f>+VLOOKUP($B16,Gesamt!$A$5:$Q$299,15,FALSE)</f>
        <v>0</v>
      </c>
      <c r="Q16" s="10">
        <f>+VLOOKUP($B16,Gesamt!$A$5:$Q$299,16,FALSE)</f>
        <v>0</v>
      </c>
      <c r="R16" s="10">
        <f t="shared" si="2"/>
        <v>104.66</v>
      </c>
      <c r="S16" s="8">
        <f t="shared" si="3"/>
        <v>-104.66</v>
      </c>
    </row>
    <row r="17" spans="1:19" ht="12.75">
      <c r="A17" s="1">
        <f t="shared" si="1"/>
        <v>10</v>
      </c>
      <c r="B17" s="1">
        <v>332</v>
      </c>
      <c r="C17" s="2" t="str">
        <f>+VLOOKUP($B17,Gesamt!$A$5:$D$299,2,FALSE)</f>
        <v>van Limbeck</v>
      </c>
      <c r="D17" s="2" t="str">
        <f>+VLOOKUP($B17,Gesamt!$A$5:$D$299,3,FALSE)</f>
        <v>Lena</v>
      </c>
      <c r="E17" s="1" t="str">
        <f>+VLOOKUP($B17,Gesamt!$A$5:$D$299,4,FALSE)</f>
        <v>Ruppichteroth</v>
      </c>
      <c r="F17" s="10" t="str">
        <f>+VLOOKUP($B17,Gesamt!$A$5:$F$299,5,FALSE)</f>
        <v>26,57</v>
      </c>
      <c r="G17" s="10" t="str">
        <f>+VLOOKUP($B17,Gesamt!$A$5:$G$299,6,FALSE)</f>
        <v>26,23</v>
      </c>
      <c r="H17" s="10" t="str">
        <f>+VLOOKUP($B17,Gesamt!$A$5:$H$299,7,FALSE)</f>
        <v>26,45</v>
      </c>
      <c r="I17" s="10" t="str">
        <f>+VLOOKUP($B17,Gesamt!$A$5:$I$299,8,FALSE)</f>
        <v>25,95</v>
      </c>
      <c r="J17" s="10" t="str">
        <f>+VLOOKUP($B17,Gesamt!$A$5:$Q$299,9,FALSE)</f>
        <v>26,08</v>
      </c>
      <c r="K17" s="10">
        <f>+VLOOKUP($B17,Gesamt!$A$5:$Q$299,10,FALSE)</f>
        <v>0</v>
      </c>
      <c r="L17" s="10">
        <f>+VLOOKUP($B17,Gesamt!$A$5:$Q$299,11,FALSE)</f>
        <v>0</v>
      </c>
      <c r="M17" s="10">
        <f>+VLOOKUP($B17,Gesamt!$A$5:$Q$299,12,FALSE)</f>
        <v>0</v>
      </c>
      <c r="N17" s="10">
        <f>+VLOOKUP($B17,Gesamt!$A$5:$Q$299,13,FALSE)</f>
        <v>0</v>
      </c>
      <c r="O17" s="10">
        <f>+VLOOKUP($B17,Gesamt!$A$5:$Q$299,14,FALSE)</f>
        <v>0</v>
      </c>
      <c r="P17" s="10">
        <f>+VLOOKUP($B17,Gesamt!$A$5:$Q$299,15,FALSE)</f>
        <v>0</v>
      </c>
      <c r="Q17" s="10">
        <f>+VLOOKUP($B17,Gesamt!$A$5:$Q$299,16,FALSE)</f>
        <v>0</v>
      </c>
      <c r="R17" s="10">
        <f t="shared" si="2"/>
        <v>104.71</v>
      </c>
      <c r="S17" s="8">
        <f t="shared" si="3"/>
        <v>-104.71</v>
      </c>
    </row>
    <row r="18" spans="1:19" ht="12.75">
      <c r="A18" s="1">
        <f t="shared" si="1"/>
        <v>11</v>
      </c>
      <c r="B18" s="1">
        <v>313</v>
      </c>
      <c r="C18" s="2" t="str">
        <f>+VLOOKUP($B18,Gesamt!$A$5:$D$299,2,FALSE)</f>
        <v>Sulitze</v>
      </c>
      <c r="D18" s="2" t="str">
        <f>+VLOOKUP($B18,Gesamt!$A$5:$D$299,3,FALSE)</f>
        <v>Franziska</v>
      </c>
      <c r="E18" s="1" t="str">
        <f>+VLOOKUP($B18,Gesamt!$A$5:$D$299,4,FALSE)</f>
        <v>Bergkamen</v>
      </c>
      <c r="F18" s="10" t="str">
        <f>+VLOOKUP($B18,Gesamt!$A$5:$F$299,5,FALSE)</f>
        <v>26,72</v>
      </c>
      <c r="G18" s="10" t="str">
        <f>+VLOOKUP($B18,Gesamt!$A$5:$G$299,6,FALSE)</f>
        <v>26,15</v>
      </c>
      <c r="H18" s="10" t="str">
        <f>+VLOOKUP($B18,Gesamt!$A$5:$H$299,7,FALSE)</f>
        <v>26,46</v>
      </c>
      <c r="I18" s="10" t="str">
        <f>+VLOOKUP($B18,Gesamt!$A$5:$I$299,8,FALSE)</f>
        <v>26,04</v>
      </c>
      <c r="J18" s="10" t="str">
        <f>+VLOOKUP($B18,Gesamt!$A$5:$Q$299,9,FALSE)</f>
        <v>26,09</v>
      </c>
      <c r="K18" s="10">
        <f>+VLOOKUP($B18,Gesamt!$A$5:$Q$299,10,FALSE)</f>
        <v>0</v>
      </c>
      <c r="L18" s="10">
        <f>+VLOOKUP($B18,Gesamt!$A$5:$Q$299,11,FALSE)</f>
        <v>0</v>
      </c>
      <c r="M18" s="10">
        <f>+VLOOKUP($B18,Gesamt!$A$5:$Q$299,12,FALSE)</f>
        <v>0</v>
      </c>
      <c r="N18" s="10">
        <f>+VLOOKUP($B18,Gesamt!$A$5:$Q$299,13,FALSE)</f>
        <v>0</v>
      </c>
      <c r="O18" s="10">
        <f>+VLOOKUP($B18,Gesamt!$A$5:$Q$299,14,FALSE)</f>
        <v>0</v>
      </c>
      <c r="P18" s="10">
        <f>+VLOOKUP($B18,Gesamt!$A$5:$Q$299,15,FALSE)</f>
        <v>0</v>
      </c>
      <c r="Q18" s="10">
        <f>+VLOOKUP($B18,Gesamt!$A$5:$Q$299,16,FALSE)</f>
        <v>0</v>
      </c>
      <c r="R18" s="10">
        <f t="shared" si="2"/>
        <v>104.74</v>
      </c>
      <c r="S18" s="8">
        <f t="shared" si="3"/>
        <v>-104.74</v>
      </c>
    </row>
    <row r="19" spans="1:19" ht="12.75">
      <c r="A19" s="1">
        <f t="shared" si="1"/>
        <v>12</v>
      </c>
      <c r="B19" s="1">
        <v>361</v>
      </c>
      <c r="C19" s="2" t="str">
        <f>+VLOOKUP($B19,Gesamt!$A$5:$D$299,2,FALSE)</f>
        <v>Westermann</v>
      </c>
      <c r="D19" s="2" t="str">
        <f>+VLOOKUP($B19,Gesamt!$A$5:$D$299,3,FALSE)</f>
        <v>Désirée</v>
      </c>
      <c r="E19" s="1" t="str">
        <f>+VLOOKUP($B19,Gesamt!$A$5:$D$299,4,FALSE)</f>
        <v>Overath</v>
      </c>
      <c r="F19" s="10" t="str">
        <f>+VLOOKUP($B19,Gesamt!$A$5:$F$299,5,FALSE)</f>
        <v>26,28</v>
      </c>
      <c r="G19" s="10" t="str">
        <f>+VLOOKUP($B19,Gesamt!$A$5:$G$299,6,FALSE)</f>
        <v>26,29</v>
      </c>
      <c r="H19" s="10" t="str">
        <f>+VLOOKUP($B19,Gesamt!$A$5:$H$299,7,FALSE)</f>
        <v>26,38</v>
      </c>
      <c r="I19" s="10" t="str">
        <f>+VLOOKUP($B19,Gesamt!$A$5:$I$299,8,FALSE)</f>
        <v>25,96</v>
      </c>
      <c r="J19" s="10" t="str">
        <f>+VLOOKUP($B19,Gesamt!$A$5:$Q$299,9,FALSE)</f>
        <v>26,14</v>
      </c>
      <c r="K19" s="10">
        <f>+VLOOKUP($B19,Gesamt!$A$5:$Q$299,10,FALSE)</f>
        <v>0</v>
      </c>
      <c r="L19" s="10">
        <f>+VLOOKUP($B19,Gesamt!$A$5:$Q$299,11,FALSE)</f>
        <v>0</v>
      </c>
      <c r="M19" s="10">
        <f>+VLOOKUP($B19,Gesamt!$A$5:$Q$299,12,FALSE)</f>
        <v>0</v>
      </c>
      <c r="N19" s="10">
        <f>+VLOOKUP($B19,Gesamt!$A$5:$Q$299,13,FALSE)</f>
        <v>0</v>
      </c>
      <c r="O19" s="10">
        <f>+VLOOKUP($B19,Gesamt!$A$5:$Q$299,14,FALSE)</f>
        <v>0</v>
      </c>
      <c r="P19" s="10">
        <f>+VLOOKUP($B19,Gesamt!$A$5:$Q$299,15,FALSE)</f>
        <v>0</v>
      </c>
      <c r="Q19" s="10">
        <f>+VLOOKUP($B19,Gesamt!$A$5:$Q$299,16,FALSE)</f>
        <v>0</v>
      </c>
      <c r="R19" s="10">
        <f t="shared" si="2"/>
        <v>104.77</v>
      </c>
      <c r="S19" s="8">
        <f t="shared" si="3"/>
        <v>-104.77</v>
      </c>
    </row>
    <row r="20" spans="1:19" ht="12.75">
      <c r="A20" s="1">
        <f t="shared" si="1"/>
        <v>13</v>
      </c>
      <c r="B20" s="1">
        <v>365</v>
      </c>
      <c r="C20" s="2" t="str">
        <f>+VLOOKUP($B20,Gesamt!$A$5:$D$299,2,FALSE)</f>
        <v>Isaac</v>
      </c>
      <c r="D20" s="2" t="str">
        <f>+VLOOKUP($B20,Gesamt!$A$5:$D$299,3,FALSE)</f>
        <v>Laura</v>
      </c>
      <c r="E20" s="1" t="str">
        <f>+VLOOKUP($B20,Gesamt!$A$5:$D$299,4,FALSE)</f>
        <v>Simmerath</v>
      </c>
      <c r="F20" s="10" t="str">
        <f>+VLOOKUP($B20,Gesamt!$A$5:$F$299,5,FALSE)</f>
        <v>26,27</v>
      </c>
      <c r="G20" s="10" t="str">
        <f>+VLOOKUP($B20,Gesamt!$A$5:$G$299,6,FALSE)</f>
        <v>26,16</v>
      </c>
      <c r="H20" s="10" t="str">
        <f>+VLOOKUP($B20,Gesamt!$A$5:$H$299,7,FALSE)</f>
        <v>26,35</v>
      </c>
      <c r="I20" s="10" t="str">
        <f>+VLOOKUP($B20,Gesamt!$A$5:$I$299,8,FALSE)</f>
        <v>26,04</v>
      </c>
      <c r="J20" s="10" t="str">
        <f>+VLOOKUP($B20,Gesamt!$A$5:$Q$299,9,FALSE)</f>
        <v>26,28</v>
      </c>
      <c r="K20" s="10">
        <f>+VLOOKUP($B20,Gesamt!$A$5:$Q$299,10,FALSE)</f>
        <v>0</v>
      </c>
      <c r="L20" s="10">
        <f>+VLOOKUP($B20,Gesamt!$A$5:$Q$299,11,FALSE)</f>
        <v>0</v>
      </c>
      <c r="M20" s="10">
        <f>+VLOOKUP($B20,Gesamt!$A$5:$Q$299,12,FALSE)</f>
        <v>0</v>
      </c>
      <c r="N20" s="10">
        <f>+VLOOKUP($B20,Gesamt!$A$5:$Q$299,13,FALSE)</f>
        <v>0</v>
      </c>
      <c r="O20" s="10">
        <f>+VLOOKUP($B20,Gesamt!$A$5:$Q$299,14,FALSE)</f>
        <v>0</v>
      </c>
      <c r="P20" s="10">
        <f>+VLOOKUP($B20,Gesamt!$A$5:$Q$299,15,FALSE)</f>
        <v>0</v>
      </c>
      <c r="Q20" s="10">
        <f>+VLOOKUP($B20,Gesamt!$A$5:$Q$299,16,FALSE)</f>
        <v>0</v>
      </c>
      <c r="R20" s="10">
        <f t="shared" si="2"/>
        <v>104.83</v>
      </c>
      <c r="S20" s="8">
        <f t="shared" si="3"/>
        <v>-104.83</v>
      </c>
    </row>
    <row r="21" spans="1:19" ht="12.75">
      <c r="A21" s="1">
        <f t="shared" si="1"/>
        <v>14</v>
      </c>
      <c r="B21" s="1">
        <v>330</v>
      </c>
      <c r="C21" s="2" t="str">
        <f>+VLOOKUP($B21,Gesamt!$A$5:$D$299,2,FALSE)</f>
        <v>Hollunder</v>
      </c>
      <c r="D21" s="2" t="str">
        <f>+VLOOKUP($B21,Gesamt!$A$5:$D$299,3,FALSE)</f>
        <v>Katharina</v>
      </c>
      <c r="E21" s="1" t="str">
        <f>+VLOOKUP($B21,Gesamt!$A$5:$D$299,4,FALSE)</f>
        <v>Ruppichteroth</v>
      </c>
      <c r="F21" s="10" t="str">
        <f>+VLOOKUP($B21,Gesamt!$A$5:$F$299,5,FALSE)</f>
        <v>26,63</v>
      </c>
      <c r="G21" s="10" t="str">
        <f>+VLOOKUP($B21,Gesamt!$A$5:$G$299,6,FALSE)</f>
        <v>26,27</v>
      </c>
      <c r="H21" s="10" t="str">
        <f>+VLOOKUP($B21,Gesamt!$A$5:$H$299,7,FALSE)</f>
        <v>26,39</v>
      </c>
      <c r="I21" s="10" t="str">
        <f>+VLOOKUP($B21,Gesamt!$A$5:$I$299,8,FALSE)</f>
        <v>26,13</v>
      </c>
      <c r="J21" s="10" t="str">
        <f>+VLOOKUP($B21,Gesamt!$A$5:$Q$299,9,FALSE)</f>
        <v>26,05</v>
      </c>
      <c r="K21" s="10">
        <f>+VLOOKUP($B21,Gesamt!$A$5:$Q$299,10,FALSE)</f>
        <v>0</v>
      </c>
      <c r="L21" s="10">
        <f>+VLOOKUP($B21,Gesamt!$A$5:$Q$299,11,FALSE)</f>
        <v>0</v>
      </c>
      <c r="M21" s="10">
        <f>+VLOOKUP($B21,Gesamt!$A$5:$Q$299,12,FALSE)</f>
        <v>0</v>
      </c>
      <c r="N21" s="10">
        <f>+VLOOKUP($B21,Gesamt!$A$5:$Q$299,13,FALSE)</f>
        <v>0</v>
      </c>
      <c r="O21" s="10">
        <f>+VLOOKUP($B21,Gesamt!$A$5:$Q$299,14,FALSE)</f>
        <v>0</v>
      </c>
      <c r="P21" s="10">
        <f>+VLOOKUP($B21,Gesamt!$A$5:$Q$299,15,FALSE)</f>
        <v>0</v>
      </c>
      <c r="Q21" s="10">
        <f>+VLOOKUP($B21,Gesamt!$A$5:$Q$299,16,FALSE)</f>
        <v>0</v>
      </c>
      <c r="R21" s="10">
        <f t="shared" si="2"/>
        <v>104.84</v>
      </c>
      <c r="S21" s="8">
        <f t="shared" si="3"/>
        <v>-104.84</v>
      </c>
    </row>
    <row r="22" spans="1:19" ht="12.75">
      <c r="A22" s="1">
        <f t="shared" si="1"/>
        <v>15</v>
      </c>
      <c r="B22" s="1">
        <v>347</v>
      </c>
      <c r="C22" s="2" t="str">
        <f>+VLOOKUP($B22,Gesamt!$A$5:$D$299,2,FALSE)</f>
        <v>Ricker</v>
      </c>
      <c r="D22" s="2" t="str">
        <f>+VLOOKUP($B22,Gesamt!$A$5:$D$299,3,FALSE)</f>
        <v>Claudia</v>
      </c>
      <c r="E22" s="1" t="str">
        <f>+VLOOKUP($B22,Gesamt!$A$5:$D$299,4,FALSE)</f>
        <v>Havixbeck</v>
      </c>
      <c r="F22" s="10" t="str">
        <f>+VLOOKUP($B22,Gesamt!$A$5:$F$299,5,FALSE)</f>
        <v>26,44</v>
      </c>
      <c r="G22" s="10" t="str">
        <f>+VLOOKUP($B22,Gesamt!$A$5:$G$299,6,FALSE)</f>
        <v>26,34</v>
      </c>
      <c r="H22" s="10" t="str">
        <f>+VLOOKUP($B22,Gesamt!$A$5:$H$299,7,FALSE)</f>
        <v>26,38</v>
      </c>
      <c r="I22" s="10" t="str">
        <f>+VLOOKUP($B22,Gesamt!$A$5:$I$299,8,FALSE)</f>
        <v>26,02</v>
      </c>
      <c r="J22" s="10" t="str">
        <f>+VLOOKUP($B22,Gesamt!$A$5:$Q$299,9,FALSE)</f>
        <v>26,12</v>
      </c>
      <c r="K22" s="10">
        <f>+VLOOKUP($B22,Gesamt!$A$5:$Q$299,10,FALSE)</f>
        <v>0</v>
      </c>
      <c r="L22" s="10">
        <f>+VLOOKUP($B22,Gesamt!$A$5:$Q$299,11,FALSE)</f>
        <v>0</v>
      </c>
      <c r="M22" s="10">
        <f>+VLOOKUP($B22,Gesamt!$A$5:$Q$299,12,FALSE)</f>
        <v>0</v>
      </c>
      <c r="N22" s="10">
        <f>+VLOOKUP($B22,Gesamt!$A$5:$Q$299,13,FALSE)</f>
        <v>0</v>
      </c>
      <c r="O22" s="10">
        <f>+VLOOKUP($B22,Gesamt!$A$5:$Q$299,14,FALSE)</f>
        <v>0</v>
      </c>
      <c r="P22" s="10">
        <f>+VLOOKUP($B22,Gesamt!$A$5:$Q$299,15,FALSE)</f>
        <v>0</v>
      </c>
      <c r="Q22" s="10">
        <f>+VLOOKUP($B22,Gesamt!$A$5:$Q$299,16,FALSE)</f>
        <v>0</v>
      </c>
      <c r="R22" s="10">
        <f t="shared" si="2"/>
        <v>104.86</v>
      </c>
      <c r="S22" s="8">
        <f t="shared" si="3"/>
        <v>-104.86</v>
      </c>
    </row>
    <row r="23" spans="1:19" ht="12.75">
      <c r="A23" s="1">
        <f t="shared" si="1"/>
        <v>16</v>
      </c>
      <c r="B23" s="1">
        <v>372</v>
      </c>
      <c r="C23" s="2" t="str">
        <f>+VLOOKUP($B23,Gesamt!$A$5:$D$299,2,FALSE)</f>
        <v>Förster</v>
      </c>
      <c r="D23" s="2" t="str">
        <f>+VLOOKUP($B23,Gesamt!$A$5:$D$299,3,FALSE)</f>
        <v>Jan</v>
      </c>
      <c r="E23" s="1" t="str">
        <f>+VLOOKUP($B23,Gesamt!$A$5:$D$299,4,FALSE)</f>
        <v>Simmerath</v>
      </c>
      <c r="F23" s="10" t="str">
        <f>+VLOOKUP($B23,Gesamt!$A$5:$F$299,5,FALSE)</f>
        <v>26,10</v>
      </c>
      <c r="G23" s="10" t="str">
        <f>+VLOOKUP($B23,Gesamt!$A$5:$G$299,6,FALSE)</f>
        <v>26,49</v>
      </c>
      <c r="H23" s="10" t="str">
        <f>+VLOOKUP($B23,Gesamt!$A$5:$H$299,7,FALSE)</f>
        <v>26,10</v>
      </c>
      <c r="I23" s="10" t="str">
        <f>+VLOOKUP($B23,Gesamt!$A$5:$I$299,8,FALSE)</f>
        <v>26,18</v>
      </c>
      <c r="J23" s="10" t="str">
        <f>+VLOOKUP($B23,Gesamt!$A$5:$Q$299,9,FALSE)</f>
        <v>26,15</v>
      </c>
      <c r="K23" s="10">
        <f>+VLOOKUP($B23,Gesamt!$A$5:$Q$299,10,FALSE)</f>
        <v>0</v>
      </c>
      <c r="L23" s="10">
        <f>+VLOOKUP($B23,Gesamt!$A$5:$Q$299,11,FALSE)</f>
        <v>0</v>
      </c>
      <c r="M23" s="10">
        <f>+VLOOKUP($B23,Gesamt!$A$5:$Q$299,12,FALSE)</f>
        <v>0</v>
      </c>
      <c r="N23" s="10">
        <f>+VLOOKUP($B23,Gesamt!$A$5:$Q$299,13,FALSE)</f>
        <v>0</v>
      </c>
      <c r="O23" s="10">
        <f>+VLOOKUP($B23,Gesamt!$A$5:$Q$299,14,FALSE)</f>
        <v>0</v>
      </c>
      <c r="P23" s="10">
        <f>+VLOOKUP($B23,Gesamt!$A$5:$Q$299,15,FALSE)</f>
        <v>0</v>
      </c>
      <c r="Q23" s="10">
        <f>+VLOOKUP($B23,Gesamt!$A$5:$Q$299,16,FALSE)</f>
        <v>0</v>
      </c>
      <c r="R23" s="10">
        <f t="shared" si="2"/>
        <v>104.92</v>
      </c>
      <c r="S23" s="8">
        <f t="shared" si="3"/>
        <v>-104.92</v>
      </c>
    </row>
    <row r="24" spans="1:19" ht="12.75">
      <c r="A24" s="1">
        <f t="shared" si="1"/>
        <v>17</v>
      </c>
      <c r="B24" s="1">
        <v>304</v>
      </c>
      <c r="C24" s="2" t="str">
        <f>+VLOOKUP($B24,Gesamt!$A$5:$D$299,2,FALSE)</f>
        <v>Lorenz</v>
      </c>
      <c r="D24" s="2" t="str">
        <f>+VLOOKUP($B24,Gesamt!$A$5:$D$299,3,FALSE)</f>
        <v>Linda</v>
      </c>
      <c r="E24" s="1" t="str">
        <f>+VLOOKUP($B24,Gesamt!$A$5:$D$299,4,FALSE)</f>
        <v>Overath</v>
      </c>
      <c r="F24" s="10" t="str">
        <f>+VLOOKUP($B24,Gesamt!$A$5:$F$299,5,FALSE)</f>
        <v>26,36</v>
      </c>
      <c r="G24" s="10" t="str">
        <f>+VLOOKUP($B24,Gesamt!$A$5:$G$299,6,FALSE)</f>
        <v>26,42</v>
      </c>
      <c r="H24" s="10" t="str">
        <f>+VLOOKUP($B24,Gesamt!$A$5:$H$299,7,FALSE)</f>
        <v>26,23</v>
      </c>
      <c r="I24" s="10" t="str">
        <f>+VLOOKUP($B24,Gesamt!$A$5:$I$299,8,FALSE)</f>
        <v>26,31</v>
      </c>
      <c r="J24" s="10" t="str">
        <f>+VLOOKUP($B24,Gesamt!$A$5:$Q$299,9,FALSE)</f>
        <v>26,08</v>
      </c>
      <c r="K24" s="10">
        <f>+VLOOKUP($B24,Gesamt!$A$5:$Q$299,10,FALSE)</f>
        <v>0</v>
      </c>
      <c r="L24" s="10">
        <f>+VLOOKUP($B24,Gesamt!$A$5:$Q$299,11,FALSE)</f>
        <v>0</v>
      </c>
      <c r="M24" s="10">
        <f>+VLOOKUP($B24,Gesamt!$A$5:$Q$299,12,FALSE)</f>
        <v>0</v>
      </c>
      <c r="N24" s="10">
        <f>+VLOOKUP($B24,Gesamt!$A$5:$Q$299,13,FALSE)</f>
        <v>0</v>
      </c>
      <c r="O24" s="10">
        <f>+VLOOKUP($B24,Gesamt!$A$5:$Q$299,14,FALSE)</f>
        <v>0</v>
      </c>
      <c r="P24" s="10">
        <f>+VLOOKUP($B24,Gesamt!$A$5:$Q$299,15,FALSE)</f>
        <v>0</v>
      </c>
      <c r="Q24" s="10">
        <f>+VLOOKUP($B24,Gesamt!$A$5:$Q$299,16,FALSE)</f>
        <v>0</v>
      </c>
      <c r="R24" s="10">
        <f t="shared" si="2"/>
        <v>105.04</v>
      </c>
      <c r="S24" s="8">
        <f t="shared" si="3"/>
        <v>-105.04</v>
      </c>
    </row>
    <row r="25" spans="1:19" ht="12.75">
      <c r="A25" s="1">
        <f t="shared" si="1"/>
        <v>18</v>
      </c>
      <c r="B25" s="1">
        <v>334</v>
      </c>
      <c r="C25" s="2" t="str">
        <f>+VLOOKUP($B25,Gesamt!$A$5:$D$299,2,FALSE)</f>
        <v>Hummels</v>
      </c>
      <c r="D25" s="2" t="str">
        <f>+VLOOKUP($B25,Gesamt!$A$5:$D$299,3,FALSE)</f>
        <v>Melisa</v>
      </c>
      <c r="E25" s="1" t="str">
        <f>+VLOOKUP($B25,Gesamt!$A$5:$D$299,4,FALSE)</f>
        <v>Stromberg</v>
      </c>
      <c r="F25" s="10" t="str">
        <f>+VLOOKUP($B25,Gesamt!$A$5:$F$299,5,FALSE)</f>
        <v>26,39</v>
      </c>
      <c r="G25" s="10" t="str">
        <f>+VLOOKUP($B25,Gesamt!$A$5:$G$299,6,FALSE)</f>
        <v>26,46</v>
      </c>
      <c r="H25" s="10" t="str">
        <f>+VLOOKUP($B25,Gesamt!$A$5:$H$299,7,FALSE)</f>
        <v>26,26</v>
      </c>
      <c r="I25" s="10" t="str">
        <f>+VLOOKUP($B25,Gesamt!$A$5:$I$299,8,FALSE)</f>
        <v>26,25</v>
      </c>
      <c r="J25" s="10" t="str">
        <f>+VLOOKUP($B25,Gesamt!$A$5:$Q$299,9,FALSE)</f>
        <v>26,08</v>
      </c>
      <c r="K25" s="10">
        <f>+VLOOKUP($B25,Gesamt!$A$5:$Q$299,10,FALSE)</f>
        <v>0</v>
      </c>
      <c r="L25" s="10">
        <f>+VLOOKUP($B25,Gesamt!$A$5:$Q$299,11,FALSE)</f>
        <v>0</v>
      </c>
      <c r="M25" s="10">
        <f>+VLOOKUP($B25,Gesamt!$A$5:$Q$299,12,FALSE)</f>
        <v>0</v>
      </c>
      <c r="N25" s="10">
        <f>+VLOOKUP($B25,Gesamt!$A$5:$Q$299,13,FALSE)</f>
        <v>0</v>
      </c>
      <c r="O25" s="10">
        <f>+VLOOKUP($B25,Gesamt!$A$5:$Q$299,14,FALSE)</f>
        <v>0</v>
      </c>
      <c r="P25" s="10">
        <f>+VLOOKUP($B25,Gesamt!$A$5:$Q$299,15,FALSE)</f>
        <v>0</v>
      </c>
      <c r="Q25" s="10">
        <f>+VLOOKUP($B25,Gesamt!$A$5:$Q$299,16,FALSE)</f>
        <v>0</v>
      </c>
      <c r="R25" s="10">
        <f t="shared" si="2"/>
        <v>105.05</v>
      </c>
      <c r="S25" s="8">
        <f t="shared" si="3"/>
        <v>-105.05</v>
      </c>
    </row>
    <row r="26" spans="1:19" ht="12.75">
      <c r="A26" s="1">
        <f t="shared" si="1"/>
        <v>19</v>
      </c>
      <c r="B26" s="1">
        <v>326</v>
      </c>
      <c r="C26" s="2" t="str">
        <f>+VLOOKUP($B26,Gesamt!$A$5:$D$299,2,FALSE)</f>
        <v>Stagge</v>
      </c>
      <c r="D26" s="2" t="str">
        <f>+VLOOKUP($B26,Gesamt!$A$5:$D$299,3,FALSE)</f>
        <v>Mathias</v>
      </c>
      <c r="E26" s="1" t="str">
        <f>+VLOOKUP($B26,Gesamt!$A$5:$D$299,4,FALSE)</f>
        <v>Rheine</v>
      </c>
      <c r="F26" s="10" t="str">
        <f>+VLOOKUP($B26,Gesamt!$A$5:$F$299,5,FALSE)</f>
        <v>26,41</v>
      </c>
      <c r="G26" s="10" t="str">
        <f>+VLOOKUP($B26,Gesamt!$A$5:$G$299,6,FALSE)</f>
        <v>26,58</v>
      </c>
      <c r="H26" s="10" t="str">
        <f>+VLOOKUP($B26,Gesamt!$A$5:$H$299,7,FALSE)</f>
        <v>26,10</v>
      </c>
      <c r="I26" s="10" t="str">
        <f>+VLOOKUP($B26,Gesamt!$A$5:$I$299,8,FALSE)</f>
        <v>26,27</v>
      </c>
      <c r="J26" s="10" t="str">
        <f>+VLOOKUP($B26,Gesamt!$A$5:$Q$299,9,FALSE)</f>
        <v>26,13</v>
      </c>
      <c r="K26" s="10">
        <f>+VLOOKUP($B26,Gesamt!$A$5:$Q$299,10,FALSE)</f>
        <v>0</v>
      </c>
      <c r="L26" s="10">
        <f>+VLOOKUP($B26,Gesamt!$A$5:$Q$299,11,FALSE)</f>
        <v>0</v>
      </c>
      <c r="M26" s="10">
        <f>+VLOOKUP($B26,Gesamt!$A$5:$Q$299,12,FALSE)</f>
        <v>0</v>
      </c>
      <c r="N26" s="10">
        <f>+VLOOKUP($B26,Gesamt!$A$5:$Q$299,13,FALSE)</f>
        <v>0</v>
      </c>
      <c r="O26" s="10">
        <f>+VLOOKUP($B26,Gesamt!$A$5:$Q$299,14,FALSE)</f>
        <v>0</v>
      </c>
      <c r="P26" s="10">
        <f>+VLOOKUP($B26,Gesamt!$A$5:$Q$299,15,FALSE)</f>
        <v>0</v>
      </c>
      <c r="Q26" s="10">
        <f>+VLOOKUP($B26,Gesamt!$A$5:$Q$299,16,FALSE)</f>
        <v>0</v>
      </c>
      <c r="R26" s="10">
        <f t="shared" si="2"/>
        <v>105.08</v>
      </c>
      <c r="S26" s="8">
        <f t="shared" si="3"/>
        <v>-105.08</v>
      </c>
    </row>
    <row r="27" spans="1:19" ht="12.75">
      <c r="A27" s="1">
        <f t="shared" si="1"/>
        <v>20</v>
      </c>
      <c r="B27" s="1">
        <v>316</v>
      </c>
      <c r="C27" s="2" t="str">
        <f>+VLOOKUP($B27,Gesamt!$A$5:$D$299,2,FALSE)</f>
        <v>Lorenz</v>
      </c>
      <c r="D27" s="2" t="str">
        <f>+VLOOKUP($B27,Gesamt!$A$5:$D$299,3,FALSE)</f>
        <v>Lucas</v>
      </c>
      <c r="E27" s="1" t="str">
        <f>+VLOOKUP($B27,Gesamt!$A$5:$D$299,4,FALSE)</f>
        <v>Overath</v>
      </c>
      <c r="F27" s="10" t="str">
        <f>+VLOOKUP($B27,Gesamt!$A$5:$F$299,5,FALSE)</f>
        <v>26,61</v>
      </c>
      <c r="G27" s="10" t="str">
        <f>+VLOOKUP($B27,Gesamt!$A$5:$G$299,6,FALSE)</f>
        <v>26,48</v>
      </c>
      <c r="H27" s="10" t="str">
        <f>+VLOOKUP($B27,Gesamt!$A$5:$H$299,7,FALSE)</f>
        <v>26,48</v>
      </c>
      <c r="I27" s="10" t="str">
        <f>+VLOOKUP($B27,Gesamt!$A$5:$I$299,8,FALSE)</f>
        <v>26,22</v>
      </c>
      <c r="J27" s="10" t="str">
        <f>+VLOOKUP($B27,Gesamt!$A$5:$Q$299,9,FALSE)</f>
        <v>25,93</v>
      </c>
      <c r="K27" s="10">
        <f>+VLOOKUP($B27,Gesamt!$A$5:$Q$299,10,FALSE)</f>
        <v>0</v>
      </c>
      <c r="L27" s="10">
        <f>+VLOOKUP($B27,Gesamt!$A$5:$Q$299,11,FALSE)</f>
        <v>0</v>
      </c>
      <c r="M27" s="10">
        <f>+VLOOKUP($B27,Gesamt!$A$5:$Q$299,12,FALSE)</f>
        <v>0</v>
      </c>
      <c r="N27" s="10">
        <f>+VLOOKUP($B27,Gesamt!$A$5:$Q$299,13,FALSE)</f>
        <v>0</v>
      </c>
      <c r="O27" s="10">
        <f>+VLOOKUP($B27,Gesamt!$A$5:$Q$299,14,FALSE)</f>
        <v>0</v>
      </c>
      <c r="P27" s="10">
        <f>+VLOOKUP($B27,Gesamt!$A$5:$Q$299,15,FALSE)</f>
        <v>0</v>
      </c>
      <c r="Q27" s="10">
        <f>+VLOOKUP($B27,Gesamt!$A$5:$Q$299,16,FALSE)</f>
        <v>0</v>
      </c>
      <c r="R27" s="10">
        <f t="shared" si="2"/>
        <v>105.11</v>
      </c>
      <c r="S27" s="8">
        <f t="shared" si="3"/>
        <v>-105.11</v>
      </c>
    </row>
    <row r="28" spans="1:19" ht="12.75">
      <c r="A28" s="1">
        <f t="shared" si="1"/>
        <v>21</v>
      </c>
      <c r="B28" s="1">
        <v>375</v>
      </c>
      <c r="C28" s="2" t="str">
        <f>+VLOOKUP($B28,Gesamt!$A$5:$D$299,2,FALSE)</f>
        <v>Cloth</v>
      </c>
      <c r="D28" s="2" t="str">
        <f>+VLOOKUP($B28,Gesamt!$A$5:$D$299,3,FALSE)</f>
        <v>Sebastian</v>
      </c>
      <c r="E28" s="1" t="str">
        <f>+VLOOKUP($B28,Gesamt!$A$5:$D$299,4,FALSE)</f>
        <v>Friedrichsfeld</v>
      </c>
      <c r="F28" s="10" t="str">
        <f>+VLOOKUP($B28,Gesamt!$A$5:$F$299,5,FALSE)</f>
        <v>26,29</v>
      </c>
      <c r="G28" s="10" t="str">
        <f>+VLOOKUP($B28,Gesamt!$A$5:$G$299,6,FALSE)</f>
        <v>26,60</v>
      </c>
      <c r="H28" s="10" t="str">
        <f>+VLOOKUP($B28,Gesamt!$A$5:$H$299,7,FALSE)</f>
        <v>26,13</v>
      </c>
      <c r="I28" s="10" t="str">
        <f>+VLOOKUP($B28,Gesamt!$A$5:$I$299,8,FALSE)</f>
        <v>26,18</v>
      </c>
      <c r="J28" s="10" t="str">
        <f>+VLOOKUP($B28,Gesamt!$A$5:$Q$299,9,FALSE)</f>
        <v>26,21</v>
      </c>
      <c r="K28" s="10">
        <f>+VLOOKUP($B28,Gesamt!$A$5:$Q$299,10,FALSE)</f>
        <v>0</v>
      </c>
      <c r="L28" s="10">
        <f>+VLOOKUP($B28,Gesamt!$A$5:$Q$299,11,FALSE)</f>
        <v>0</v>
      </c>
      <c r="M28" s="10">
        <f>+VLOOKUP($B28,Gesamt!$A$5:$Q$299,12,FALSE)</f>
        <v>0</v>
      </c>
      <c r="N28" s="10">
        <f>+VLOOKUP($B28,Gesamt!$A$5:$Q$299,13,FALSE)</f>
        <v>0</v>
      </c>
      <c r="O28" s="10">
        <f>+VLOOKUP($B28,Gesamt!$A$5:$Q$299,14,FALSE)</f>
        <v>0</v>
      </c>
      <c r="P28" s="10">
        <f>+VLOOKUP($B28,Gesamt!$A$5:$Q$299,15,FALSE)</f>
        <v>0</v>
      </c>
      <c r="Q28" s="10">
        <f>+VLOOKUP($B28,Gesamt!$A$5:$Q$299,16,FALSE)</f>
        <v>0</v>
      </c>
      <c r="R28" s="10">
        <f t="shared" si="2"/>
        <v>105.12</v>
      </c>
      <c r="S28" s="8">
        <f t="shared" si="3"/>
        <v>-105.12</v>
      </c>
    </row>
    <row r="29" spans="1:19" ht="12.75">
      <c r="A29" s="1">
        <f t="shared" si="1"/>
        <v>22</v>
      </c>
      <c r="B29" s="1">
        <v>376</v>
      </c>
      <c r="C29" s="2" t="str">
        <f>+VLOOKUP($B29,Gesamt!$A$5:$D$299,2,FALSE)</f>
        <v>Brüggemann</v>
      </c>
      <c r="D29" s="2" t="str">
        <f>+VLOOKUP($B29,Gesamt!$A$5:$D$299,3,FALSE)</f>
        <v>Jessica</v>
      </c>
      <c r="E29" s="1" t="str">
        <f>+VLOOKUP($B29,Gesamt!$A$5:$D$299,4,FALSE)</f>
        <v>Havixbeck</v>
      </c>
      <c r="F29" s="10" t="str">
        <f>+VLOOKUP($B29,Gesamt!$A$5:$F$299,5,FALSE)</f>
        <v>26,62</v>
      </c>
      <c r="G29" s="10" t="str">
        <f>+VLOOKUP($B29,Gesamt!$A$5:$G$299,6,FALSE)</f>
        <v>26,32</v>
      </c>
      <c r="H29" s="10" t="str">
        <f>+VLOOKUP($B29,Gesamt!$A$5:$H$299,7,FALSE)</f>
        <v>26,47</v>
      </c>
      <c r="I29" s="10" t="str">
        <f>+VLOOKUP($B29,Gesamt!$A$5:$I$299,8,FALSE)</f>
        <v>26,07</v>
      </c>
      <c r="J29" s="10" t="str">
        <f>+VLOOKUP($B29,Gesamt!$A$5:$Q$299,9,FALSE)</f>
        <v>26,31</v>
      </c>
      <c r="K29" s="10">
        <f>+VLOOKUP($B29,Gesamt!$A$5:$Q$299,10,FALSE)</f>
        <v>0</v>
      </c>
      <c r="L29" s="10">
        <f>+VLOOKUP($B29,Gesamt!$A$5:$Q$299,11,FALSE)</f>
        <v>0</v>
      </c>
      <c r="M29" s="10">
        <f>+VLOOKUP($B29,Gesamt!$A$5:$Q$299,12,FALSE)</f>
        <v>0</v>
      </c>
      <c r="N29" s="10">
        <f>+VLOOKUP($B29,Gesamt!$A$5:$Q$299,13,FALSE)</f>
        <v>0</v>
      </c>
      <c r="O29" s="10">
        <f>+VLOOKUP($B29,Gesamt!$A$5:$Q$299,14,FALSE)</f>
        <v>0</v>
      </c>
      <c r="P29" s="10">
        <f>+VLOOKUP($B29,Gesamt!$A$5:$Q$299,15,FALSE)</f>
        <v>0</v>
      </c>
      <c r="Q29" s="10">
        <f>+VLOOKUP($B29,Gesamt!$A$5:$Q$299,16,FALSE)</f>
        <v>0</v>
      </c>
      <c r="R29" s="10">
        <f t="shared" si="2"/>
        <v>105.17</v>
      </c>
      <c r="S29" s="8">
        <f t="shared" si="3"/>
        <v>-105.17</v>
      </c>
    </row>
    <row r="30" spans="1:19" ht="12.75">
      <c r="A30" s="1">
        <f t="shared" si="1"/>
        <v>23</v>
      </c>
      <c r="B30" s="1">
        <v>338</v>
      </c>
      <c r="C30" s="2" t="str">
        <f>+VLOOKUP($B30,Gesamt!$A$5:$D$299,2,FALSE)</f>
        <v>Huppertz</v>
      </c>
      <c r="D30" s="2" t="str">
        <f>+VLOOKUP($B30,Gesamt!$A$5:$D$299,3,FALSE)</f>
        <v>Sven</v>
      </c>
      <c r="E30" s="1" t="str">
        <f>+VLOOKUP($B30,Gesamt!$A$5:$D$299,4,FALSE)</f>
        <v>Simmerath</v>
      </c>
      <c r="F30" s="10" t="str">
        <f>+VLOOKUP($B30,Gesamt!$A$5:$F$299,5,FALSE)</f>
        <v>26,71</v>
      </c>
      <c r="G30" s="10" t="str">
        <f>+VLOOKUP($B30,Gesamt!$A$5:$G$299,6,FALSE)</f>
        <v>26,44</v>
      </c>
      <c r="H30" s="10" t="str">
        <f>+VLOOKUP($B30,Gesamt!$A$5:$H$299,7,FALSE)</f>
        <v>26,45</v>
      </c>
      <c r="I30" s="10" t="str">
        <f>+VLOOKUP($B30,Gesamt!$A$5:$I$299,8,FALSE)</f>
        <v>26,10</v>
      </c>
      <c r="J30" s="10" t="str">
        <f>+VLOOKUP($B30,Gesamt!$A$5:$Q$299,9,FALSE)</f>
        <v>26,30</v>
      </c>
      <c r="K30" s="10">
        <f>+VLOOKUP($B30,Gesamt!$A$5:$Q$299,10,FALSE)</f>
        <v>0</v>
      </c>
      <c r="L30" s="10">
        <f>+VLOOKUP($B30,Gesamt!$A$5:$Q$299,11,FALSE)</f>
        <v>0</v>
      </c>
      <c r="M30" s="10">
        <f>+VLOOKUP($B30,Gesamt!$A$5:$Q$299,12,FALSE)</f>
        <v>0</v>
      </c>
      <c r="N30" s="10">
        <f>+VLOOKUP($B30,Gesamt!$A$5:$Q$299,13,FALSE)</f>
        <v>0</v>
      </c>
      <c r="O30" s="10">
        <f>+VLOOKUP($B30,Gesamt!$A$5:$Q$299,14,FALSE)</f>
        <v>0</v>
      </c>
      <c r="P30" s="10">
        <f>+VLOOKUP($B30,Gesamt!$A$5:$Q$299,15,FALSE)</f>
        <v>0</v>
      </c>
      <c r="Q30" s="10">
        <f>+VLOOKUP($B30,Gesamt!$A$5:$Q$299,16,FALSE)</f>
        <v>0</v>
      </c>
      <c r="R30" s="10">
        <f t="shared" si="2"/>
        <v>105.29</v>
      </c>
      <c r="S30" s="8">
        <f t="shared" si="3"/>
        <v>-105.29</v>
      </c>
    </row>
    <row r="31" spans="1:19" ht="12.75">
      <c r="A31" s="1">
        <f t="shared" si="1"/>
        <v>24</v>
      </c>
      <c r="B31" s="1">
        <v>362</v>
      </c>
      <c r="C31" s="2" t="str">
        <f>+VLOOKUP($B31,Gesamt!$A$5:$D$299,2,FALSE)</f>
        <v>Brünning</v>
      </c>
      <c r="D31" s="2" t="str">
        <f>+VLOOKUP($B31,Gesamt!$A$5:$D$299,3,FALSE)</f>
        <v>Jessica</v>
      </c>
      <c r="E31" s="1" t="str">
        <f>+VLOOKUP($B31,Gesamt!$A$5:$D$299,4,FALSE)</f>
        <v>Xanten</v>
      </c>
      <c r="F31" s="10" t="str">
        <f>+VLOOKUP($B31,Gesamt!$A$5:$F$299,5,FALSE)</f>
        <v>26,20</v>
      </c>
      <c r="G31" s="10" t="str">
        <f>+VLOOKUP($B31,Gesamt!$A$5:$G$299,6,FALSE)</f>
        <v>26,75</v>
      </c>
      <c r="H31" s="10" t="str">
        <f>+VLOOKUP($B31,Gesamt!$A$5:$H$299,7,FALSE)</f>
        <v>26,26</v>
      </c>
      <c r="I31" s="10" t="str">
        <f>+VLOOKUP($B31,Gesamt!$A$5:$I$299,8,FALSE)</f>
        <v>26,15</v>
      </c>
      <c r="J31" s="10" t="str">
        <f>+VLOOKUP($B31,Gesamt!$A$5:$Q$299,9,FALSE)</f>
        <v>26,18</v>
      </c>
      <c r="K31" s="10">
        <f>+VLOOKUP($B31,Gesamt!$A$5:$Q$299,10,FALSE)</f>
        <v>0</v>
      </c>
      <c r="L31" s="10">
        <f>+VLOOKUP($B31,Gesamt!$A$5:$Q$299,11,FALSE)</f>
        <v>0</v>
      </c>
      <c r="M31" s="10">
        <f>+VLOOKUP($B31,Gesamt!$A$5:$Q$299,12,FALSE)</f>
        <v>0</v>
      </c>
      <c r="N31" s="10">
        <f>+VLOOKUP($B31,Gesamt!$A$5:$Q$299,13,FALSE)</f>
        <v>0</v>
      </c>
      <c r="O31" s="10">
        <f>+VLOOKUP($B31,Gesamt!$A$5:$Q$299,14,FALSE)</f>
        <v>0</v>
      </c>
      <c r="P31" s="10">
        <f>+VLOOKUP($B31,Gesamt!$A$5:$Q$299,15,FALSE)</f>
        <v>0</v>
      </c>
      <c r="Q31" s="10">
        <f>+VLOOKUP($B31,Gesamt!$A$5:$Q$299,16,FALSE)</f>
        <v>0</v>
      </c>
      <c r="R31" s="10">
        <f t="shared" si="2"/>
        <v>105.34</v>
      </c>
      <c r="S31" s="8">
        <f t="shared" si="3"/>
        <v>-105.34</v>
      </c>
    </row>
    <row r="32" spans="1:19" ht="12.75">
      <c r="A32" s="1">
        <f t="shared" si="1"/>
        <v>25</v>
      </c>
      <c r="B32" s="1">
        <v>306</v>
      </c>
      <c r="C32" s="2" t="str">
        <f>+VLOOKUP($B32,Gesamt!$A$5:$D$299,2,FALSE)</f>
        <v>Reddieß</v>
      </c>
      <c r="D32" s="2" t="str">
        <f>+VLOOKUP($B32,Gesamt!$A$5:$D$299,3,FALSE)</f>
        <v>Shaune</v>
      </c>
      <c r="E32" s="1" t="str">
        <f>+VLOOKUP($B32,Gesamt!$A$5:$D$299,4,FALSE)</f>
        <v>Rheine</v>
      </c>
      <c r="F32" s="10" t="str">
        <f>+VLOOKUP($B32,Gesamt!$A$5:$F$299,5,FALSE)</f>
        <v>26,70</v>
      </c>
      <c r="G32" s="10" t="str">
        <f>+VLOOKUP($B32,Gesamt!$A$5:$G$299,6,FALSE)</f>
        <v>26,69</v>
      </c>
      <c r="H32" s="10" t="str">
        <f>+VLOOKUP($B32,Gesamt!$A$5:$H$299,7,FALSE)</f>
        <v>26,35</v>
      </c>
      <c r="I32" s="10" t="str">
        <f>+VLOOKUP($B32,Gesamt!$A$5:$I$299,8,FALSE)</f>
        <v>26,28</v>
      </c>
      <c r="J32" s="10" t="str">
        <f>+VLOOKUP($B32,Gesamt!$A$5:$Q$299,9,FALSE)</f>
        <v>26,04</v>
      </c>
      <c r="K32" s="10">
        <f>+VLOOKUP($B32,Gesamt!$A$5:$Q$299,10,FALSE)</f>
        <v>0</v>
      </c>
      <c r="L32" s="10">
        <f>+VLOOKUP($B32,Gesamt!$A$5:$Q$299,11,FALSE)</f>
        <v>0</v>
      </c>
      <c r="M32" s="10">
        <f>+VLOOKUP($B32,Gesamt!$A$5:$Q$299,12,FALSE)</f>
        <v>0</v>
      </c>
      <c r="N32" s="10">
        <f>+VLOOKUP($B32,Gesamt!$A$5:$Q$299,13,FALSE)</f>
        <v>0</v>
      </c>
      <c r="O32" s="10">
        <f>+VLOOKUP($B32,Gesamt!$A$5:$Q$299,14,FALSE)</f>
        <v>0</v>
      </c>
      <c r="P32" s="10">
        <f>+VLOOKUP($B32,Gesamt!$A$5:$Q$299,15,FALSE)</f>
        <v>0</v>
      </c>
      <c r="Q32" s="10">
        <f>+VLOOKUP($B32,Gesamt!$A$5:$Q$299,16,FALSE)</f>
        <v>0</v>
      </c>
      <c r="R32" s="10">
        <f t="shared" si="2"/>
        <v>105.36</v>
      </c>
      <c r="S32" s="8">
        <f t="shared" si="3"/>
        <v>-105.36</v>
      </c>
    </row>
    <row r="33" spans="1:19" ht="12.75">
      <c r="A33" s="1">
        <f t="shared" si="1"/>
        <v>26</v>
      </c>
      <c r="B33" s="1">
        <v>337</v>
      </c>
      <c r="C33" s="2" t="str">
        <f>+VLOOKUP($B33,Gesamt!$A$5:$D$299,2,FALSE)</f>
        <v>Lütke</v>
      </c>
      <c r="D33" s="2" t="str">
        <f>+VLOOKUP($B33,Gesamt!$A$5:$D$299,3,FALSE)</f>
        <v>Mara</v>
      </c>
      <c r="E33" s="1" t="str">
        <f>+VLOOKUP($B33,Gesamt!$A$5:$D$299,4,FALSE)</f>
        <v>Friedrichsfeld</v>
      </c>
      <c r="F33" s="10" t="str">
        <f>+VLOOKUP($B33,Gesamt!$A$5:$F$299,5,FALSE)</f>
        <v>26,37</v>
      </c>
      <c r="G33" s="10" t="str">
        <f>+VLOOKUP($B33,Gesamt!$A$5:$G$299,6,FALSE)</f>
        <v>26,64</v>
      </c>
      <c r="H33" s="10" t="str">
        <f>+VLOOKUP($B33,Gesamt!$A$5:$H$299,7,FALSE)</f>
        <v>26,20</v>
      </c>
      <c r="I33" s="10" t="str">
        <f>+VLOOKUP($B33,Gesamt!$A$5:$I$299,8,FALSE)</f>
        <v>26,23</v>
      </c>
      <c r="J33" s="10" t="str">
        <f>+VLOOKUP($B33,Gesamt!$A$5:$Q$299,9,FALSE)</f>
        <v>26,30</v>
      </c>
      <c r="K33" s="10">
        <f>+VLOOKUP($B33,Gesamt!$A$5:$Q$299,10,FALSE)</f>
        <v>0</v>
      </c>
      <c r="L33" s="10">
        <f>+VLOOKUP($B33,Gesamt!$A$5:$Q$299,11,FALSE)</f>
        <v>0</v>
      </c>
      <c r="M33" s="10">
        <f>+VLOOKUP($B33,Gesamt!$A$5:$Q$299,12,FALSE)</f>
        <v>0</v>
      </c>
      <c r="N33" s="10">
        <f>+VLOOKUP($B33,Gesamt!$A$5:$Q$299,13,FALSE)</f>
        <v>0</v>
      </c>
      <c r="O33" s="10">
        <f>+VLOOKUP($B33,Gesamt!$A$5:$Q$299,14,FALSE)</f>
        <v>0</v>
      </c>
      <c r="P33" s="10">
        <f>+VLOOKUP($B33,Gesamt!$A$5:$Q$299,15,FALSE)</f>
        <v>0</v>
      </c>
      <c r="Q33" s="10">
        <f>+VLOOKUP($B33,Gesamt!$A$5:$Q$299,16,FALSE)</f>
        <v>0</v>
      </c>
      <c r="R33" s="10">
        <f t="shared" si="2"/>
        <v>105.37</v>
      </c>
      <c r="S33" s="8">
        <f t="shared" si="3"/>
        <v>-105.37</v>
      </c>
    </row>
    <row r="34" spans="1:19" ht="12.75">
      <c r="A34" s="1">
        <f t="shared" si="1"/>
        <v>27</v>
      </c>
      <c r="B34" s="1">
        <v>350</v>
      </c>
      <c r="C34" s="2" t="str">
        <f>+VLOOKUP($B34,Gesamt!$A$5:$D$299,2,FALSE)</f>
        <v>Sippekamp</v>
      </c>
      <c r="D34" s="2" t="str">
        <f>+VLOOKUP($B34,Gesamt!$A$5:$D$299,3,FALSE)</f>
        <v>Marco</v>
      </c>
      <c r="E34" s="1" t="str">
        <f>+VLOOKUP($B34,Gesamt!$A$5:$D$299,4,FALSE)</f>
        <v>Friedrichsfeld</v>
      </c>
      <c r="F34" s="10" t="str">
        <f>+VLOOKUP($B34,Gesamt!$A$5:$F$299,5,FALSE)</f>
        <v>26,45</v>
      </c>
      <c r="G34" s="10">
        <f>+VLOOKUP($B34,Gesamt!$A$5:$G$299,6,FALSE)</f>
        <v>26.46</v>
      </c>
      <c r="H34" s="10" t="str">
        <f>+VLOOKUP($B34,Gesamt!$A$5:$H$299,7,FALSE)</f>
        <v>26,51</v>
      </c>
      <c r="I34" s="10">
        <f>+VLOOKUP($B34,Gesamt!$A$5:$I$299,8,FALSE)</f>
        <v>26.12</v>
      </c>
      <c r="J34" s="10" t="str">
        <f>+VLOOKUP($B34,Gesamt!$A$5:$Q$299,9,FALSE)</f>
        <v>26,33</v>
      </c>
      <c r="K34" s="10">
        <f>+VLOOKUP($B34,Gesamt!$A$5:$Q$299,10,FALSE)</f>
        <v>0</v>
      </c>
      <c r="L34" s="10">
        <f>+VLOOKUP($B34,Gesamt!$A$5:$Q$299,11,FALSE)</f>
        <v>0</v>
      </c>
      <c r="M34" s="10">
        <f>+VLOOKUP($B34,Gesamt!$A$5:$Q$299,12,FALSE)</f>
        <v>0</v>
      </c>
      <c r="N34" s="10">
        <f>+VLOOKUP($B34,Gesamt!$A$5:$Q$299,13,FALSE)</f>
        <v>0</v>
      </c>
      <c r="O34" s="10">
        <f>+VLOOKUP($B34,Gesamt!$A$5:$Q$299,14,FALSE)</f>
        <v>0</v>
      </c>
      <c r="P34" s="10">
        <f>+VLOOKUP($B34,Gesamt!$A$5:$Q$299,15,FALSE)</f>
        <v>0</v>
      </c>
      <c r="Q34" s="10">
        <f>+VLOOKUP($B34,Gesamt!$A$5:$Q$299,16,FALSE)</f>
        <v>0</v>
      </c>
      <c r="R34" s="10">
        <f t="shared" si="2"/>
        <v>105.42</v>
      </c>
      <c r="S34" s="8">
        <f t="shared" si="3"/>
        <v>-105.42</v>
      </c>
    </row>
    <row r="35" spans="1:19" ht="12.75">
      <c r="A35" s="1">
        <f t="shared" si="1"/>
        <v>28</v>
      </c>
      <c r="B35" s="1">
        <v>354</v>
      </c>
      <c r="C35" s="2" t="str">
        <f>+VLOOKUP($B35,Gesamt!$A$5:$D$299,2,FALSE)</f>
        <v>Brückerhoff</v>
      </c>
      <c r="D35" s="2" t="str">
        <f>+VLOOKUP($B35,Gesamt!$A$5:$D$299,3,FALSE)</f>
        <v>Finja</v>
      </c>
      <c r="E35" s="1" t="str">
        <f>+VLOOKUP($B35,Gesamt!$A$5:$D$299,4,FALSE)</f>
        <v>Friedrichsfeld</v>
      </c>
      <c r="F35" s="10" t="str">
        <f>+VLOOKUP($B35,Gesamt!$A$5:$F$299,5,FALSE)</f>
        <v>26,26</v>
      </c>
      <c r="G35" s="10" t="str">
        <f>+VLOOKUP($B35,Gesamt!$A$5:$G$299,6,FALSE)</f>
        <v>26,75</v>
      </c>
      <c r="H35" s="10" t="str">
        <f>+VLOOKUP($B35,Gesamt!$A$5:$H$299,7,FALSE)</f>
        <v>26,31</v>
      </c>
      <c r="I35" s="10" t="str">
        <f>+VLOOKUP($B35,Gesamt!$A$5:$I$299,8,FALSE)</f>
        <v>26,32</v>
      </c>
      <c r="J35" s="10" t="str">
        <f>+VLOOKUP($B35,Gesamt!$A$5:$Q$299,9,FALSE)</f>
        <v>26,22</v>
      </c>
      <c r="K35" s="10">
        <f>+VLOOKUP($B35,Gesamt!$A$5:$Q$299,10,FALSE)</f>
        <v>0</v>
      </c>
      <c r="L35" s="10">
        <f>+VLOOKUP($B35,Gesamt!$A$5:$Q$299,11,FALSE)</f>
        <v>0</v>
      </c>
      <c r="M35" s="10">
        <f>+VLOOKUP($B35,Gesamt!$A$5:$Q$299,12,FALSE)</f>
        <v>0</v>
      </c>
      <c r="N35" s="10">
        <f>+VLOOKUP($B35,Gesamt!$A$5:$Q$299,13,FALSE)</f>
        <v>0</v>
      </c>
      <c r="O35" s="10">
        <f>+VLOOKUP($B35,Gesamt!$A$5:$Q$299,14,FALSE)</f>
        <v>0</v>
      </c>
      <c r="P35" s="10">
        <f>+VLOOKUP($B35,Gesamt!$A$5:$Q$299,15,FALSE)</f>
        <v>0</v>
      </c>
      <c r="Q35" s="10">
        <f>+VLOOKUP($B35,Gesamt!$A$5:$Q$299,16,FALSE)</f>
        <v>0</v>
      </c>
      <c r="R35" s="10">
        <f t="shared" si="2"/>
        <v>105.6</v>
      </c>
      <c r="S35" s="8">
        <f t="shared" si="3"/>
        <v>-105.6</v>
      </c>
    </row>
    <row r="36" spans="1:19" ht="12.75">
      <c r="A36" s="1">
        <f t="shared" si="1"/>
        <v>29</v>
      </c>
      <c r="B36" s="1">
        <v>348</v>
      </c>
      <c r="C36" s="2" t="str">
        <f>+VLOOKUP($B36,Gesamt!$A$5:$D$299,2,FALSE)</f>
        <v>Neubarth</v>
      </c>
      <c r="D36" s="2" t="str">
        <f>+VLOOKUP($B36,Gesamt!$A$5:$D$299,3,FALSE)</f>
        <v>Daniel</v>
      </c>
      <c r="E36" s="1" t="str">
        <f>+VLOOKUP($B36,Gesamt!$A$5:$D$299,4,FALSE)</f>
        <v>Friedrichsfeld</v>
      </c>
      <c r="F36" s="10" t="str">
        <f>+VLOOKUP($B36,Gesamt!$A$5:$F$299,5,FALSE)</f>
        <v>26,18</v>
      </c>
      <c r="G36" s="10" t="str">
        <f>+VLOOKUP($B36,Gesamt!$A$5:$G$299,6,FALSE)</f>
        <v>26,77</v>
      </c>
      <c r="H36" s="10" t="str">
        <f>+VLOOKUP($B36,Gesamt!$A$5:$H$299,7,FALSE)</f>
        <v>26,27</v>
      </c>
      <c r="I36" s="10" t="str">
        <f>+VLOOKUP($B36,Gesamt!$A$5:$I$299,8,FALSE)</f>
        <v>26,43</v>
      </c>
      <c r="J36" s="10" t="str">
        <f>+VLOOKUP($B36,Gesamt!$A$5:$Q$299,9,FALSE)</f>
        <v>26,17</v>
      </c>
      <c r="K36" s="10">
        <f>+VLOOKUP($B36,Gesamt!$A$5:$Q$299,10,FALSE)</f>
        <v>0</v>
      </c>
      <c r="L36" s="10">
        <f>+VLOOKUP($B36,Gesamt!$A$5:$Q$299,11,FALSE)</f>
        <v>0</v>
      </c>
      <c r="M36" s="10">
        <f>+VLOOKUP($B36,Gesamt!$A$5:$Q$299,12,FALSE)</f>
        <v>0</v>
      </c>
      <c r="N36" s="10">
        <f>+VLOOKUP($B36,Gesamt!$A$5:$Q$299,13,FALSE)</f>
        <v>0</v>
      </c>
      <c r="O36" s="10">
        <f>+VLOOKUP($B36,Gesamt!$A$5:$Q$299,14,FALSE)</f>
        <v>0</v>
      </c>
      <c r="P36" s="10">
        <f>+VLOOKUP($B36,Gesamt!$A$5:$Q$299,15,FALSE)</f>
        <v>0</v>
      </c>
      <c r="Q36" s="10">
        <f>+VLOOKUP($B36,Gesamt!$A$5:$Q$299,16,FALSE)</f>
        <v>0</v>
      </c>
      <c r="R36" s="10">
        <f t="shared" si="2"/>
        <v>105.64</v>
      </c>
      <c r="S36" s="8">
        <f t="shared" si="3"/>
        <v>-105.64</v>
      </c>
    </row>
    <row r="37" spans="1:19" ht="12.75">
      <c r="A37" s="1">
        <f t="shared" si="1"/>
        <v>30</v>
      </c>
      <c r="B37" s="1">
        <v>331</v>
      </c>
      <c r="C37" s="2" t="str">
        <f>+VLOOKUP($B37,Gesamt!$A$5:$D$299,2,FALSE)</f>
        <v>Strucken </v>
      </c>
      <c r="D37" s="2" t="str">
        <f>+VLOOKUP($B37,Gesamt!$A$5:$D$299,3,FALSE)</f>
        <v>Thimo</v>
      </c>
      <c r="E37" s="1" t="str">
        <f>+VLOOKUP($B37,Gesamt!$A$5:$D$299,4,FALSE)</f>
        <v>Viersen</v>
      </c>
      <c r="F37" s="10" t="str">
        <f>+VLOOKUP($B37,Gesamt!$A$5:$F$299,5,FALSE)</f>
        <v>26,62</v>
      </c>
      <c r="G37" s="10" t="str">
        <f>+VLOOKUP($B37,Gesamt!$A$5:$G$299,6,FALSE)</f>
        <v>26,70</v>
      </c>
      <c r="H37" s="10" t="str">
        <f>+VLOOKUP($B37,Gesamt!$A$5:$H$299,7,FALSE)</f>
        <v>26,38</v>
      </c>
      <c r="I37" s="10" t="str">
        <f>+VLOOKUP($B37,Gesamt!$A$5:$I$299,8,FALSE)</f>
        <v>26,54</v>
      </c>
      <c r="J37" s="10" t="str">
        <f>+VLOOKUP($B37,Gesamt!$A$5:$Q$299,9,FALSE)</f>
        <v>26,20</v>
      </c>
      <c r="K37" s="10">
        <f>+VLOOKUP($B37,Gesamt!$A$5:$Q$299,10,FALSE)</f>
        <v>0</v>
      </c>
      <c r="L37" s="10">
        <f>+VLOOKUP($B37,Gesamt!$A$5:$Q$299,11,FALSE)</f>
        <v>0</v>
      </c>
      <c r="M37" s="10">
        <f>+VLOOKUP($B37,Gesamt!$A$5:$Q$299,12,FALSE)</f>
        <v>0</v>
      </c>
      <c r="N37" s="10">
        <f>+VLOOKUP($B37,Gesamt!$A$5:$Q$299,13,FALSE)</f>
        <v>0</v>
      </c>
      <c r="O37" s="10">
        <f>+VLOOKUP($B37,Gesamt!$A$5:$Q$299,14,FALSE)</f>
        <v>0</v>
      </c>
      <c r="P37" s="10">
        <f>+VLOOKUP($B37,Gesamt!$A$5:$Q$299,15,FALSE)</f>
        <v>0</v>
      </c>
      <c r="Q37" s="10">
        <f>+VLOOKUP($B37,Gesamt!$A$5:$Q$299,16,FALSE)</f>
        <v>0</v>
      </c>
      <c r="R37" s="10">
        <f t="shared" si="2"/>
        <v>105.82</v>
      </c>
      <c r="S37" s="8">
        <f t="shared" si="3"/>
        <v>-105.82</v>
      </c>
    </row>
    <row r="38" spans="1:19" ht="12.75">
      <c r="A38" s="1">
        <f t="shared" si="1"/>
        <v>31</v>
      </c>
      <c r="B38" s="1">
        <v>342</v>
      </c>
      <c r="C38" s="2" t="str">
        <f>+VLOOKUP($B38,Gesamt!$A$5:$D$299,2,FALSE)</f>
        <v>Späker</v>
      </c>
      <c r="D38" s="2" t="str">
        <f>+VLOOKUP($B38,Gesamt!$A$5:$D$299,3,FALSE)</f>
        <v>Steffen</v>
      </c>
      <c r="E38" s="1" t="str">
        <f>+VLOOKUP($B38,Gesamt!$A$5:$D$299,4,FALSE)</f>
        <v>Friedrichsfeld</v>
      </c>
      <c r="F38" s="10" t="str">
        <f>+VLOOKUP($B38,Gesamt!$A$5:$F$299,5,FALSE)</f>
        <v>26,48</v>
      </c>
      <c r="G38" s="10" t="str">
        <f>+VLOOKUP($B38,Gesamt!$A$5:$G$299,6,FALSE)</f>
        <v>26,93</v>
      </c>
      <c r="H38" s="10" t="str">
        <f>+VLOOKUP($B38,Gesamt!$A$5:$H$299,7,FALSE)</f>
        <v>26,23</v>
      </c>
      <c r="I38" s="10" t="str">
        <f>+VLOOKUP($B38,Gesamt!$A$5:$I$299,8,FALSE)</f>
        <v>26,58</v>
      </c>
      <c r="J38" s="10" t="str">
        <f>+VLOOKUP($B38,Gesamt!$A$5:$Q$299,9,FALSE)</f>
        <v>26,16</v>
      </c>
      <c r="K38" s="10">
        <f>+VLOOKUP($B38,Gesamt!$A$5:$Q$299,10,FALSE)</f>
        <v>0</v>
      </c>
      <c r="L38" s="10">
        <f>+VLOOKUP($B38,Gesamt!$A$5:$Q$299,11,FALSE)</f>
        <v>0</v>
      </c>
      <c r="M38" s="10">
        <f>+VLOOKUP($B38,Gesamt!$A$5:$Q$299,12,FALSE)</f>
        <v>0</v>
      </c>
      <c r="N38" s="10">
        <f>+VLOOKUP($B38,Gesamt!$A$5:$Q$299,13,FALSE)</f>
        <v>0</v>
      </c>
      <c r="O38" s="10">
        <f>+VLOOKUP($B38,Gesamt!$A$5:$Q$299,14,FALSE)</f>
        <v>0</v>
      </c>
      <c r="P38" s="10">
        <f>+VLOOKUP($B38,Gesamt!$A$5:$Q$299,15,FALSE)</f>
        <v>0</v>
      </c>
      <c r="Q38" s="10">
        <f>+VLOOKUP($B38,Gesamt!$A$5:$Q$299,16,FALSE)</f>
        <v>0</v>
      </c>
      <c r="R38" s="10">
        <f t="shared" si="2"/>
        <v>105.9</v>
      </c>
      <c r="S38" s="8">
        <f t="shared" si="3"/>
        <v>-105.9</v>
      </c>
    </row>
    <row r="39" spans="1:19" ht="12.75">
      <c r="A39" s="1">
        <f t="shared" si="1"/>
        <v>32</v>
      </c>
      <c r="B39" s="1">
        <v>340</v>
      </c>
      <c r="C39" s="2" t="str">
        <f>+VLOOKUP($B39,Gesamt!$A$5:$D$299,2,FALSE)</f>
        <v>Kelch</v>
      </c>
      <c r="D39" s="2" t="str">
        <f>+VLOOKUP($B39,Gesamt!$A$5:$D$299,3,FALSE)</f>
        <v>Maria</v>
      </c>
      <c r="E39" s="1" t="str">
        <f>+VLOOKUP($B39,Gesamt!$A$5:$D$299,4,FALSE)</f>
        <v>Bergkamen</v>
      </c>
      <c r="F39" s="10" t="str">
        <f>+VLOOKUP($B39,Gesamt!$A$5:$F$299,5,FALSE)</f>
        <v>26,48</v>
      </c>
      <c r="G39" s="10" t="str">
        <f>+VLOOKUP($B39,Gesamt!$A$5:$G$299,6,FALSE)</f>
        <v>26,85</v>
      </c>
      <c r="H39" s="10" t="str">
        <f>+VLOOKUP($B39,Gesamt!$A$5:$H$299,7,FALSE)</f>
        <v>26,35</v>
      </c>
      <c r="I39" s="10" t="str">
        <f>+VLOOKUP($B39,Gesamt!$A$5:$I$299,8,FALSE)</f>
        <v>26,51</v>
      </c>
      <c r="J39" s="10" t="str">
        <f>+VLOOKUP($B39,Gesamt!$A$5:$Q$299,9,FALSE)</f>
        <v>26,24</v>
      </c>
      <c r="K39" s="10">
        <f>+VLOOKUP($B39,Gesamt!$A$5:$Q$299,10,FALSE)</f>
        <v>0</v>
      </c>
      <c r="L39" s="10">
        <f>+VLOOKUP($B39,Gesamt!$A$5:$Q$299,11,FALSE)</f>
        <v>0</v>
      </c>
      <c r="M39" s="10">
        <f>+VLOOKUP($B39,Gesamt!$A$5:$Q$299,12,FALSE)</f>
        <v>0</v>
      </c>
      <c r="N39" s="10">
        <f>+VLOOKUP($B39,Gesamt!$A$5:$Q$299,13,FALSE)</f>
        <v>0</v>
      </c>
      <c r="O39" s="10">
        <f>+VLOOKUP($B39,Gesamt!$A$5:$Q$299,14,FALSE)</f>
        <v>0</v>
      </c>
      <c r="P39" s="10">
        <f>+VLOOKUP($B39,Gesamt!$A$5:$Q$299,15,FALSE)</f>
        <v>0</v>
      </c>
      <c r="Q39" s="10">
        <f>+VLOOKUP($B39,Gesamt!$A$5:$Q$299,16,FALSE)</f>
        <v>0</v>
      </c>
      <c r="R39" s="10">
        <f t="shared" si="2"/>
        <v>105.95</v>
      </c>
      <c r="S39" s="8">
        <f t="shared" si="3"/>
        <v>-105.95</v>
      </c>
    </row>
    <row r="40" spans="1:19" ht="12.75">
      <c r="A40" s="1">
        <f t="shared" si="1"/>
        <v>33</v>
      </c>
      <c r="B40" s="1">
        <v>343</v>
      </c>
      <c r="C40" s="2" t="str">
        <f>+VLOOKUP($B40,Gesamt!$A$5:$D$299,2,FALSE)</f>
        <v>Fregin</v>
      </c>
      <c r="D40" s="2" t="str">
        <f>+VLOOKUP($B40,Gesamt!$A$5:$D$299,3,FALSE)</f>
        <v>Lara</v>
      </c>
      <c r="E40" s="1" t="str">
        <f>+VLOOKUP($B40,Gesamt!$A$5:$D$299,4,FALSE)</f>
        <v>Friedrichsfeld</v>
      </c>
      <c r="F40" s="10" t="str">
        <f>+VLOOKUP($B40,Gesamt!$A$5:$F$299,5,FALSE)</f>
        <v>26,93</v>
      </c>
      <c r="G40" s="10" t="str">
        <f>+VLOOKUP($B40,Gesamt!$A$5:$G$299,6,FALSE)</f>
        <v>26,60</v>
      </c>
      <c r="H40" s="10" t="str">
        <f>+VLOOKUP($B40,Gesamt!$A$5:$H$299,7,FALSE)</f>
        <v>26,82</v>
      </c>
      <c r="I40" s="10" t="str">
        <f>+VLOOKUP($B40,Gesamt!$A$5:$I$299,8,FALSE)</f>
        <v>26,31</v>
      </c>
      <c r="J40" s="10" t="str">
        <f>+VLOOKUP($B40,Gesamt!$A$5:$Q$299,9,FALSE)</f>
        <v>26,57</v>
      </c>
      <c r="K40" s="10">
        <f>+VLOOKUP($B40,Gesamt!$A$5:$Q$299,10,FALSE)</f>
        <v>0</v>
      </c>
      <c r="L40" s="10">
        <f>+VLOOKUP($B40,Gesamt!$A$5:$Q$299,11,FALSE)</f>
        <v>0</v>
      </c>
      <c r="M40" s="10">
        <f>+VLOOKUP($B40,Gesamt!$A$5:$Q$299,12,FALSE)</f>
        <v>0</v>
      </c>
      <c r="N40" s="10">
        <f>+VLOOKUP($B40,Gesamt!$A$5:$Q$299,13,FALSE)</f>
        <v>0</v>
      </c>
      <c r="O40" s="10">
        <f>+VLOOKUP($B40,Gesamt!$A$5:$Q$299,14,FALSE)</f>
        <v>0</v>
      </c>
      <c r="P40" s="10">
        <f>+VLOOKUP($B40,Gesamt!$A$5:$Q$299,15,FALSE)</f>
        <v>0</v>
      </c>
      <c r="Q40" s="10">
        <f>+VLOOKUP($B40,Gesamt!$A$5:$Q$299,16,FALSE)</f>
        <v>0</v>
      </c>
      <c r="R40" s="10">
        <f t="shared" si="2"/>
        <v>106.3</v>
      </c>
      <c r="S40" s="8">
        <f t="shared" si="3"/>
        <v>-106.3</v>
      </c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3:U50"/>
  <sheetViews>
    <sheetView zoomScale="95" zoomScaleNormal="95" workbookViewId="0" topLeftCell="E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22" t="s">
        <v>16</v>
      </c>
      <c r="M6" s="22"/>
      <c r="N6" s="22"/>
      <c r="O6" s="22"/>
      <c r="P6" s="22"/>
      <c r="Q6" s="22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16">IF(R8&gt;0,RANK(S8,S$1:S$65536),0)</f>
        <v>1</v>
      </c>
      <c r="B8" s="1">
        <v>501</v>
      </c>
      <c r="C8" s="2" t="str">
        <f>+VLOOKUP($B8,Gesamt!$A$5:$D$299,2,FALSE)</f>
        <v>Leismann</v>
      </c>
      <c r="D8" s="2" t="str">
        <f>+VLOOKUP($B8,Gesamt!$A$5:$D$299,3,FALSE)</f>
        <v>Pascal</v>
      </c>
      <c r="E8" s="1" t="str">
        <f>+VLOOKUP($B8,Gesamt!$A$5:$D$299,4,FALSE)</f>
        <v>Mettingen</v>
      </c>
      <c r="F8" s="10" t="str">
        <f>+VLOOKUP($B8,Gesamt!$A$5:$F$299,5,FALSE)</f>
        <v>26,25</v>
      </c>
      <c r="G8" s="10" t="str">
        <f>+VLOOKUP($B8,Gesamt!$A$5:$G$299,6,FALSE)</f>
        <v>26,29</v>
      </c>
      <c r="H8" s="10" t="str">
        <f>+VLOOKUP($B8,Gesamt!$A$5:$H$299,7,FALSE)</f>
        <v>26,04</v>
      </c>
      <c r="I8" s="10" t="str">
        <f>+VLOOKUP($B8,Gesamt!$A$5:$I$299,8,FALSE)</f>
        <v>26,38</v>
      </c>
      <c r="J8" s="10" t="str">
        <f>+VLOOKUP($B8,Gesamt!$A$5:$Q$299,9,FALSE)</f>
        <v>26,19</v>
      </c>
      <c r="K8" s="10">
        <f>+VLOOKUP($B8,Gesamt!$A$5:$Q$299,10,FALSE)</f>
        <v>0</v>
      </c>
      <c r="L8" s="10">
        <f>+VLOOKUP($B8,Gesamt!$A$5:$Q$299,11,FALSE)</f>
        <v>0</v>
      </c>
      <c r="M8" s="10">
        <f>+VLOOKUP($B8,Gesamt!$A$5:$Q$299,12,FALSE)</f>
        <v>0</v>
      </c>
      <c r="N8" s="10">
        <f>+VLOOKUP($B8,Gesamt!$A$5:$Q$299,13,FALSE)</f>
        <v>0</v>
      </c>
      <c r="O8" s="10">
        <f>+VLOOKUP($B8,Gesamt!$A$5:$Q$299,14,FALSE)</f>
        <v>0</v>
      </c>
      <c r="P8" s="10">
        <f>+VLOOKUP($B8,Gesamt!$A$5:$Q$299,15,FALSE)</f>
        <v>0</v>
      </c>
      <c r="Q8" s="10">
        <f>+VLOOKUP($B8,Gesamt!$A$5:$Q$299,16,FALSE)</f>
        <v>0</v>
      </c>
      <c r="R8" s="10">
        <f aca="true" t="shared" si="2" ref="R8:R16">(F8*$F$4+G8*$G$4+H8*$H$4+I8*$I$4+J8*$J$4+K8*$K$4+L8*$F$4+M8*$G$4+N8*$H$4+O8*$I$4+P8*$J$4+Q8*$J$4)</f>
        <v>104.9</v>
      </c>
      <c r="S8" s="8">
        <f aca="true" t="shared" si="3" ref="S8:S16">IF(R8&gt;0,R8*-1,-1000)</f>
        <v>-104.9</v>
      </c>
    </row>
    <row r="9" spans="1:19" ht="12.75">
      <c r="A9" s="1">
        <f t="shared" si="1"/>
        <v>2</v>
      </c>
      <c r="B9" s="1">
        <v>502</v>
      </c>
      <c r="C9" s="2" t="str">
        <f>+VLOOKUP($B9,Gesamt!$A$5:$D$299,2,FALSE)</f>
        <v>Schroer</v>
      </c>
      <c r="D9" s="2" t="str">
        <f>+VLOOKUP($B9,Gesamt!$A$5:$D$299,3,FALSE)</f>
        <v>Sabrina</v>
      </c>
      <c r="E9" s="1" t="str">
        <f>+VLOOKUP($B9,Gesamt!$A$5:$D$299,4,FALSE)</f>
        <v>Mettingen</v>
      </c>
      <c r="F9" s="10" t="str">
        <f>+VLOOKUP($B9,Gesamt!$A$5:$F$299,5,FALSE)</f>
        <v>26,55</v>
      </c>
      <c r="G9" s="10" t="str">
        <f>+VLOOKUP($B9,Gesamt!$A$5:$G$299,6,FALSE)</f>
        <v>26,04</v>
      </c>
      <c r="H9" s="10" t="str">
        <f>+VLOOKUP($B9,Gesamt!$A$5:$H$299,7,FALSE)</f>
        <v>26,42</v>
      </c>
      <c r="I9" s="10" t="str">
        <f>+VLOOKUP($B9,Gesamt!$A$5:$I$299,8,FALSE)</f>
        <v>26,04</v>
      </c>
      <c r="J9" s="10" t="str">
        <f>+VLOOKUP($B9,Gesamt!$A$5:$Q$299,9,FALSE)</f>
        <v>26,46</v>
      </c>
      <c r="K9" s="10">
        <f>+VLOOKUP($B9,Gesamt!$A$5:$Q$299,10,FALSE)</f>
        <v>0</v>
      </c>
      <c r="L9" s="10">
        <f>+VLOOKUP($B9,Gesamt!$A$5:$Q$299,11,FALSE)</f>
        <v>0</v>
      </c>
      <c r="M9" s="10">
        <f>+VLOOKUP($B9,Gesamt!$A$5:$Q$299,12,FALSE)</f>
        <v>0</v>
      </c>
      <c r="N9" s="10">
        <f>+VLOOKUP($B9,Gesamt!$A$5:$Q$299,13,FALSE)</f>
        <v>0</v>
      </c>
      <c r="O9" s="10">
        <f>+VLOOKUP($B9,Gesamt!$A$5:$Q$299,14,FALSE)</f>
        <v>0</v>
      </c>
      <c r="P9" s="10">
        <f>+VLOOKUP($B9,Gesamt!$A$5:$Q$299,15,FALSE)</f>
        <v>0</v>
      </c>
      <c r="Q9" s="10">
        <f>+VLOOKUP($B9,Gesamt!$A$5:$Q$299,16,FALSE)</f>
        <v>0</v>
      </c>
      <c r="R9" s="10">
        <f t="shared" si="2"/>
        <v>104.96</v>
      </c>
      <c r="S9" s="8">
        <f t="shared" si="3"/>
        <v>-104.96</v>
      </c>
    </row>
    <row r="10" spans="1:19" ht="12.75">
      <c r="A10" s="1">
        <f t="shared" si="1"/>
        <v>3</v>
      </c>
      <c r="B10" s="1">
        <v>515</v>
      </c>
      <c r="C10" s="2" t="str">
        <f>+VLOOKUP($B10,Gesamt!$A$5:$D$299,2,FALSE)</f>
        <v>Wunderlich</v>
      </c>
      <c r="D10" s="2" t="str">
        <f>+VLOOKUP($B10,Gesamt!$A$5:$D$299,3,FALSE)</f>
        <v>Nils</v>
      </c>
      <c r="E10" s="1" t="str">
        <f>+VLOOKUP($B10,Gesamt!$A$5:$D$299,4,FALSE)</f>
        <v>Ruppichteroth</v>
      </c>
      <c r="F10" s="10" t="str">
        <f>+VLOOKUP($B10,Gesamt!$A$5:$F$299,5,FALSE)</f>
        <v>26,42</v>
      </c>
      <c r="G10" s="10" t="str">
        <f>+VLOOKUP($B10,Gesamt!$A$5:$G$299,6,FALSE)</f>
        <v>26,48</v>
      </c>
      <c r="H10" s="10" t="str">
        <f>+VLOOKUP($B10,Gesamt!$A$5:$H$299,7,FALSE)</f>
        <v>26,01</v>
      </c>
      <c r="I10" s="10" t="str">
        <f>+VLOOKUP($B10,Gesamt!$A$5:$I$299,8,FALSE)</f>
        <v>26,37</v>
      </c>
      <c r="J10" s="10" t="str">
        <f>+VLOOKUP($B10,Gesamt!$A$5:$Q$299,9,FALSE)</f>
        <v>26,27</v>
      </c>
      <c r="K10" s="10">
        <f>+VLOOKUP($B10,Gesamt!$A$5:$Q$299,10,FALSE)</f>
        <v>0</v>
      </c>
      <c r="L10" s="10">
        <f>+VLOOKUP($B10,Gesamt!$A$5:$Q$299,11,FALSE)</f>
        <v>0</v>
      </c>
      <c r="M10" s="10">
        <f>+VLOOKUP($B10,Gesamt!$A$5:$Q$299,12,FALSE)</f>
        <v>0</v>
      </c>
      <c r="N10" s="10">
        <f>+VLOOKUP($B10,Gesamt!$A$5:$Q$299,13,FALSE)</f>
        <v>0</v>
      </c>
      <c r="O10" s="10">
        <f>+VLOOKUP($B10,Gesamt!$A$5:$Q$299,14,FALSE)</f>
        <v>0</v>
      </c>
      <c r="P10" s="10">
        <f>+VLOOKUP($B10,Gesamt!$A$5:$Q$299,15,FALSE)</f>
        <v>0</v>
      </c>
      <c r="Q10" s="10">
        <f>+VLOOKUP($B10,Gesamt!$A$5:$Q$299,16,FALSE)</f>
        <v>0</v>
      </c>
      <c r="R10" s="10">
        <f t="shared" si="2"/>
        <v>105.13</v>
      </c>
      <c r="S10" s="8">
        <f t="shared" si="3"/>
        <v>-105.13</v>
      </c>
    </row>
    <row r="11" spans="1:19" ht="12.75">
      <c r="A11" s="1">
        <f t="shared" si="1"/>
        <v>4</v>
      </c>
      <c r="B11" s="1">
        <v>506</v>
      </c>
      <c r="C11" s="2" t="str">
        <f>+VLOOKUP($B11,Gesamt!$A$5:$D$299,2,FALSE)</f>
        <v>Krökel</v>
      </c>
      <c r="D11" s="2" t="str">
        <f>+VLOOKUP($B11,Gesamt!$A$5:$D$299,3,FALSE)</f>
        <v>Marius</v>
      </c>
      <c r="E11" s="1" t="str">
        <f>+VLOOKUP($B11,Gesamt!$A$5:$D$299,4,FALSE)</f>
        <v>Simmerath</v>
      </c>
      <c r="F11" s="10" t="str">
        <f>+VLOOKUP($B11,Gesamt!$A$5:$F$299,5,FALSE)</f>
        <v>26,39</v>
      </c>
      <c r="G11" s="10" t="str">
        <f>+VLOOKUP($B11,Gesamt!$A$5:$G$299,6,FALSE)</f>
        <v>26,28</v>
      </c>
      <c r="H11" s="10" t="str">
        <f>+VLOOKUP($B11,Gesamt!$A$5:$H$299,7,FALSE)</f>
        <v>26,25</v>
      </c>
      <c r="I11" s="10" t="str">
        <f>+VLOOKUP($B11,Gesamt!$A$5:$I$299,8,FALSE)</f>
        <v>26,37</v>
      </c>
      <c r="J11" s="10" t="str">
        <f>+VLOOKUP($B11,Gesamt!$A$5:$Q$299,9,FALSE)</f>
        <v>26,25</v>
      </c>
      <c r="K11" s="10">
        <f>+VLOOKUP($B11,Gesamt!$A$5:$Q$299,10,FALSE)</f>
        <v>0</v>
      </c>
      <c r="L11" s="10">
        <f>+VLOOKUP($B11,Gesamt!$A$5:$Q$299,11,FALSE)</f>
        <v>0</v>
      </c>
      <c r="M11" s="10">
        <f>+VLOOKUP($B11,Gesamt!$A$5:$Q$299,12,FALSE)</f>
        <v>0</v>
      </c>
      <c r="N11" s="10">
        <f>+VLOOKUP($B11,Gesamt!$A$5:$Q$299,13,FALSE)</f>
        <v>0</v>
      </c>
      <c r="O11" s="10">
        <f>+VLOOKUP($B11,Gesamt!$A$5:$Q$299,14,FALSE)</f>
        <v>0</v>
      </c>
      <c r="P11" s="10">
        <f>+VLOOKUP($B11,Gesamt!$A$5:$Q$299,15,FALSE)</f>
        <v>0</v>
      </c>
      <c r="Q11" s="10">
        <f>+VLOOKUP($B11,Gesamt!$A$5:$Q$299,16,FALSE)</f>
        <v>0</v>
      </c>
      <c r="R11" s="10">
        <f t="shared" si="2"/>
        <v>105.15</v>
      </c>
      <c r="S11" s="8">
        <f t="shared" si="3"/>
        <v>-105.15</v>
      </c>
    </row>
    <row r="12" spans="1:19" ht="12.75">
      <c r="A12" s="1">
        <f t="shared" si="1"/>
        <v>5</v>
      </c>
      <c r="B12" s="1">
        <v>512</v>
      </c>
      <c r="C12" s="2" t="str">
        <f>+VLOOKUP($B12,Gesamt!$A$5:$D$299,2,FALSE)</f>
        <v>Thomé</v>
      </c>
      <c r="D12" s="2" t="str">
        <f>+VLOOKUP($B12,Gesamt!$A$5:$D$299,3,FALSE)</f>
        <v>Christopher</v>
      </c>
      <c r="E12" s="1" t="str">
        <f>+VLOOKUP($B12,Gesamt!$A$5:$D$299,4,FALSE)</f>
        <v>Kerpen</v>
      </c>
      <c r="F12" s="10" t="str">
        <f>+VLOOKUP($B12,Gesamt!$A$5:$F$299,5,FALSE)</f>
        <v>26,77</v>
      </c>
      <c r="G12" s="10" t="str">
        <f>+VLOOKUP($B12,Gesamt!$A$5:$G$299,6,FALSE)</f>
        <v>26,27</v>
      </c>
      <c r="H12" s="10" t="str">
        <f>+VLOOKUP($B12,Gesamt!$A$5:$H$299,7,FALSE)</f>
        <v>26,21</v>
      </c>
      <c r="I12" s="10" t="str">
        <f>+VLOOKUP($B12,Gesamt!$A$5:$I$299,8,FALSE)</f>
        <v>26,34</v>
      </c>
      <c r="J12" s="10" t="str">
        <f>+VLOOKUP($B12,Gesamt!$A$5:$Q$299,9,FALSE)</f>
        <v>26,49</v>
      </c>
      <c r="K12" s="10">
        <f>+VLOOKUP($B12,Gesamt!$A$5:$Q$299,10,FALSE)</f>
        <v>0</v>
      </c>
      <c r="L12" s="10">
        <f>+VLOOKUP($B12,Gesamt!$A$5:$Q$299,11,FALSE)</f>
        <v>0</v>
      </c>
      <c r="M12" s="10">
        <f>+VLOOKUP($B12,Gesamt!$A$5:$Q$299,12,FALSE)</f>
        <v>0</v>
      </c>
      <c r="N12" s="10">
        <f>+VLOOKUP($B12,Gesamt!$A$5:$Q$299,13,FALSE)</f>
        <v>0</v>
      </c>
      <c r="O12" s="10">
        <f>+VLOOKUP($B12,Gesamt!$A$5:$Q$299,14,FALSE)</f>
        <v>0</v>
      </c>
      <c r="P12" s="10">
        <f>+VLOOKUP($B12,Gesamt!$A$5:$Q$299,15,FALSE)</f>
        <v>0</v>
      </c>
      <c r="Q12" s="10">
        <f>+VLOOKUP($B12,Gesamt!$A$5:$Q$299,16,FALSE)</f>
        <v>0</v>
      </c>
      <c r="R12" s="10">
        <f t="shared" si="2"/>
        <v>105.31</v>
      </c>
      <c r="S12" s="8">
        <f t="shared" si="3"/>
        <v>-105.31</v>
      </c>
    </row>
    <row r="13" spans="1:19" ht="12.75">
      <c r="A13" s="1">
        <f t="shared" si="1"/>
        <v>6</v>
      </c>
      <c r="B13" s="1">
        <v>504</v>
      </c>
      <c r="C13" s="2" t="str">
        <f>+VLOOKUP($B13,Gesamt!$A$5:$D$299,2,FALSE)</f>
        <v>Roeben</v>
      </c>
      <c r="D13" s="2" t="str">
        <f>+VLOOKUP($B13,Gesamt!$A$5:$D$299,3,FALSE)</f>
        <v>Marc</v>
      </c>
      <c r="E13" s="1" t="str">
        <f>+VLOOKUP($B13,Gesamt!$A$5:$D$299,4,FALSE)</f>
        <v>Simmerath</v>
      </c>
      <c r="F13" s="10" t="str">
        <f>+VLOOKUP($B13,Gesamt!$A$5:$F$299,5,FALSE)</f>
        <v>26,23</v>
      </c>
      <c r="G13" s="10" t="str">
        <f>+VLOOKUP($B13,Gesamt!$A$5:$G$299,6,FALSE)</f>
        <v>26,39</v>
      </c>
      <c r="H13" s="10" t="str">
        <f>+VLOOKUP($B13,Gesamt!$A$5:$H$299,7,FALSE)</f>
        <v>26,25</v>
      </c>
      <c r="I13" s="10" t="str">
        <f>+VLOOKUP($B13,Gesamt!$A$5:$I$299,8,FALSE)</f>
        <v>26,29</v>
      </c>
      <c r="J13" s="10" t="str">
        <f>+VLOOKUP($B13,Gesamt!$A$5:$Q$299,9,FALSE)</f>
        <v>26,49</v>
      </c>
      <c r="K13" s="10">
        <f>+VLOOKUP($B13,Gesamt!$A$5:$Q$299,10,FALSE)</f>
        <v>0</v>
      </c>
      <c r="L13" s="10">
        <f>+VLOOKUP($B13,Gesamt!$A$5:$Q$299,11,FALSE)</f>
        <v>0</v>
      </c>
      <c r="M13" s="10">
        <f>+VLOOKUP($B13,Gesamt!$A$5:$Q$299,12,FALSE)</f>
        <v>0</v>
      </c>
      <c r="N13" s="10">
        <f>+VLOOKUP($B13,Gesamt!$A$5:$Q$299,13,FALSE)</f>
        <v>0</v>
      </c>
      <c r="O13" s="10">
        <f>+VLOOKUP($B13,Gesamt!$A$5:$Q$299,14,FALSE)</f>
        <v>0</v>
      </c>
      <c r="P13" s="10">
        <f>+VLOOKUP($B13,Gesamt!$A$5:$Q$299,15,FALSE)</f>
        <v>0</v>
      </c>
      <c r="Q13" s="10">
        <f>+VLOOKUP($B13,Gesamt!$A$5:$Q$299,16,FALSE)</f>
        <v>0</v>
      </c>
      <c r="R13" s="10">
        <f t="shared" si="2"/>
        <v>105.42</v>
      </c>
      <c r="S13" s="8">
        <f t="shared" si="3"/>
        <v>-105.42</v>
      </c>
    </row>
    <row r="14" spans="1:19" ht="12.75">
      <c r="A14" s="1">
        <f t="shared" si="1"/>
        <v>7</v>
      </c>
      <c r="B14" s="1">
        <v>508</v>
      </c>
      <c r="C14" s="2" t="str">
        <f>+VLOOKUP($B14,Gesamt!$A$5:$D$299,2,FALSE)</f>
        <v>Offermann</v>
      </c>
      <c r="D14" s="2" t="str">
        <f>+VLOOKUP($B14,Gesamt!$A$5:$D$299,3,FALSE)</f>
        <v>Holger</v>
      </c>
      <c r="E14" s="1" t="str">
        <f>+VLOOKUP($B14,Gesamt!$A$5:$D$299,4,FALSE)</f>
        <v>Simmerath</v>
      </c>
      <c r="F14" s="10" t="str">
        <f>+VLOOKUP($B14,Gesamt!$A$5:$F$299,5,FALSE)</f>
        <v>26,81</v>
      </c>
      <c r="G14" s="10" t="str">
        <f>+VLOOKUP($B14,Gesamt!$A$5:$G$299,6,FALSE)</f>
        <v>26,42</v>
      </c>
      <c r="H14" s="10" t="str">
        <f>+VLOOKUP($B14,Gesamt!$A$5:$H$299,7,FALSE)</f>
        <v>26,29</v>
      </c>
      <c r="I14" s="10" t="str">
        <f>+VLOOKUP($B14,Gesamt!$A$5:$I$299,8,FALSE)</f>
        <v>26,46</v>
      </c>
      <c r="J14" s="10" t="str">
        <f>+VLOOKUP($B14,Gesamt!$A$5:$Q$299,9,FALSE)</f>
        <v>26,59</v>
      </c>
      <c r="K14" s="10">
        <f>+VLOOKUP($B14,Gesamt!$A$5:$Q$299,10,FALSE)</f>
        <v>0</v>
      </c>
      <c r="L14" s="10">
        <f>+VLOOKUP($B14,Gesamt!$A$5:$Q$299,11,FALSE)</f>
        <v>0</v>
      </c>
      <c r="M14" s="10">
        <f>+VLOOKUP($B14,Gesamt!$A$5:$Q$299,12,FALSE)</f>
        <v>0</v>
      </c>
      <c r="N14" s="10">
        <f>+VLOOKUP($B14,Gesamt!$A$5:$Q$299,13,FALSE)</f>
        <v>0</v>
      </c>
      <c r="O14" s="10">
        <f>+VLOOKUP($B14,Gesamt!$A$5:$Q$299,14,FALSE)</f>
        <v>0</v>
      </c>
      <c r="P14" s="10">
        <f>+VLOOKUP($B14,Gesamt!$A$5:$Q$299,15,FALSE)</f>
        <v>0</v>
      </c>
      <c r="Q14" s="10">
        <f>+VLOOKUP($B14,Gesamt!$A$5:$Q$299,16,FALSE)</f>
        <v>0</v>
      </c>
      <c r="R14" s="10">
        <f t="shared" si="2"/>
        <v>105.76</v>
      </c>
      <c r="S14" s="8">
        <f t="shared" si="3"/>
        <v>-105.76</v>
      </c>
    </row>
    <row r="15" spans="1:19" ht="12.75">
      <c r="A15" s="1">
        <f t="shared" si="1"/>
        <v>8</v>
      </c>
      <c r="B15" s="1">
        <v>505</v>
      </c>
      <c r="C15" s="2" t="str">
        <f>+VLOOKUP($B15,Gesamt!$A$5:$D$299,2,FALSE)</f>
        <v>Schmitz</v>
      </c>
      <c r="D15" s="2" t="str">
        <f>+VLOOKUP($B15,Gesamt!$A$5:$D$299,3,FALSE)</f>
        <v>Robbi</v>
      </c>
      <c r="E15" s="1" t="str">
        <f>+VLOOKUP($B15,Gesamt!$A$5:$D$299,4,FALSE)</f>
        <v>Simmerath</v>
      </c>
      <c r="F15" s="10" t="str">
        <f>+VLOOKUP($B15,Gesamt!$A$5:$F$299,5,FALSE)</f>
        <v>26,80</v>
      </c>
      <c r="G15" s="10" t="str">
        <f>+VLOOKUP($B15,Gesamt!$A$5:$G$299,6,FALSE)</f>
        <v>26,30</v>
      </c>
      <c r="H15" s="10" t="str">
        <f>+VLOOKUP($B15,Gesamt!$A$5:$H$299,7,FALSE)</f>
        <v>26,62</v>
      </c>
      <c r="I15" s="10" t="str">
        <f>+VLOOKUP($B15,Gesamt!$A$5:$I$299,8,FALSE)</f>
        <v>26,37</v>
      </c>
      <c r="J15" s="10" t="str">
        <f>+VLOOKUP($B15,Gesamt!$A$5:$Q$299,9,FALSE)</f>
        <v>26,54</v>
      </c>
      <c r="K15" s="10">
        <f>+VLOOKUP($B15,Gesamt!$A$5:$Q$299,10,FALSE)</f>
        <v>0</v>
      </c>
      <c r="L15" s="10">
        <f>+VLOOKUP($B15,Gesamt!$A$5:$Q$299,11,FALSE)</f>
        <v>0</v>
      </c>
      <c r="M15" s="10">
        <f>+VLOOKUP($B15,Gesamt!$A$5:$Q$299,12,FALSE)</f>
        <v>0</v>
      </c>
      <c r="N15" s="10">
        <f>+VLOOKUP($B15,Gesamt!$A$5:$Q$299,13,FALSE)</f>
        <v>0</v>
      </c>
      <c r="O15" s="10">
        <f>+VLOOKUP($B15,Gesamt!$A$5:$Q$299,14,FALSE)</f>
        <v>0</v>
      </c>
      <c r="P15" s="10">
        <f>+VLOOKUP($B15,Gesamt!$A$5:$Q$299,15,FALSE)</f>
        <v>0</v>
      </c>
      <c r="Q15" s="10">
        <f>+VLOOKUP($B15,Gesamt!$A$5:$Q$299,16,FALSE)</f>
        <v>0</v>
      </c>
      <c r="R15" s="10">
        <f t="shared" si="2"/>
        <v>105.83</v>
      </c>
      <c r="S15" s="8">
        <f t="shared" si="3"/>
        <v>-105.83</v>
      </c>
    </row>
    <row r="16" spans="1:19" ht="12.75">
      <c r="A16" s="1">
        <f t="shared" si="1"/>
        <v>9</v>
      </c>
      <c r="B16" s="1">
        <v>507</v>
      </c>
      <c r="C16" s="2" t="str">
        <f>+VLOOKUP($B16,Gesamt!$A$5:$D$299,2,FALSE)</f>
        <v>Fregin</v>
      </c>
      <c r="D16" s="2" t="str">
        <f>+VLOOKUP($B16,Gesamt!$A$5:$D$299,3,FALSE)</f>
        <v>Helge</v>
      </c>
      <c r="E16" s="1" t="str">
        <f>+VLOOKUP($B16,Gesamt!$A$5:$D$299,4,FALSE)</f>
        <v>Friedrichsfeld</v>
      </c>
      <c r="F16" s="10" t="str">
        <f>+VLOOKUP($B16,Gesamt!$A$5:$F$299,5,FALSE)</f>
        <v>27,08</v>
      </c>
      <c r="G16" s="10" t="str">
        <f>+VLOOKUP($B16,Gesamt!$A$5:$G$299,6,FALSE)</f>
        <v>26,27</v>
      </c>
      <c r="H16" s="10" t="str">
        <f>+VLOOKUP($B16,Gesamt!$A$5:$H$299,7,FALSE)</f>
        <v>26,51</v>
      </c>
      <c r="I16" s="10" t="str">
        <f>+VLOOKUP($B16,Gesamt!$A$5:$I$299,8,FALSE)</f>
        <v>26,31</v>
      </c>
      <c r="J16" s="10" t="str">
        <f>+VLOOKUP($B16,Gesamt!$A$5:$Q$299,9,FALSE)</f>
        <v>27,14</v>
      </c>
      <c r="K16" s="10">
        <f>+VLOOKUP($B16,Gesamt!$A$5:$Q$299,10,FALSE)</f>
        <v>0</v>
      </c>
      <c r="L16" s="10">
        <f>+VLOOKUP($B16,Gesamt!$A$5:$Q$299,11,FALSE)</f>
        <v>0</v>
      </c>
      <c r="M16" s="10">
        <f>+VLOOKUP($B16,Gesamt!$A$5:$Q$299,12,FALSE)</f>
        <v>0</v>
      </c>
      <c r="N16" s="10">
        <f>+VLOOKUP($B16,Gesamt!$A$5:$Q$299,13,FALSE)</f>
        <v>0</v>
      </c>
      <c r="O16" s="10">
        <f>+VLOOKUP($B16,Gesamt!$A$5:$Q$299,14,FALSE)</f>
        <v>0</v>
      </c>
      <c r="P16" s="10">
        <f>+VLOOKUP($B16,Gesamt!$A$5:$Q$299,15,FALSE)</f>
        <v>0</v>
      </c>
      <c r="Q16" s="10">
        <f>+VLOOKUP($B16,Gesamt!$A$5:$Q$299,16,FALSE)</f>
        <v>0</v>
      </c>
      <c r="R16" s="10">
        <f t="shared" si="2"/>
        <v>106.23</v>
      </c>
      <c r="S16" s="8">
        <f t="shared" si="3"/>
        <v>-106.23</v>
      </c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3"/>
  <dimension ref="A3:U50"/>
  <sheetViews>
    <sheetView zoomScale="95" zoomScaleNormal="95" workbookViewId="0" topLeftCell="E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26.93</v>
      </c>
      <c r="G5" s="10">
        <f t="shared" si="0"/>
        <v>26.86</v>
      </c>
      <c r="H5" s="10">
        <f t="shared" si="0"/>
        <v>26.61</v>
      </c>
      <c r="I5" s="10">
        <f t="shared" si="0"/>
        <v>26.91</v>
      </c>
      <c r="J5" s="10">
        <f t="shared" si="0"/>
        <v>26.62</v>
      </c>
      <c r="K5" s="10">
        <f t="shared" si="0"/>
        <v>0</v>
      </c>
    </row>
    <row r="6" spans="12:17" ht="12.75">
      <c r="L6" s="22" t="s">
        <v>16</v>
      </c>
      <c r="M6" s="22"/>
      <c r="N6" s="22"/>
      <c r="O6" s="22"/>
      <c r="P6" s="22"/>
      <c r="Q6" s="22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32">IF(R8&gt;0,RANK(S8,S$1:S$65536),0)</f>
        <v>1</v>
      </c>
      <c r="B8" s="1">
        <v>102</v>
      </c>
      <c r="C8" s="2" t="str">
        <f>+VLOOKUP($B8,Gesamt!$A$5:$D$299,2,FALSE)</f>
        <v>Förster</v>
      </c>
      <c r="D8" s="2" t="str">
        <f>+VLOOKUP($B8,Gesamt!$A$5:$D$299,3,FALSE)</f>
        <v>Sarah</v>
      </c>
      <c r="E8" s="1" t="str">
        <f>+VLOOKUP($B8,Gesamt!$A$5:$D$299,4,FALSE)</f>
        <v>Kerpen</v>
      </c>
      <c r="F8" s="10">
        <f>+VLOOKUP($B8,Gesamt!$A$5:$F$299,5,FALSE)</f>
        <v>26.93</v>
      </c>
      <c r="G8" s="10">
        <f>+VLOOKUP($B8,Gesamt!$A$5:$G$299,6,FALSE)</f>
        <v>26.86</v>
      </c>
      <c r="H8" s="10">
        <f>+VLOOKUP($B8,Gesamt!$A$5:$H$299,7,FALSE)</f>
        <v>26.61</v>
      </c>
      <c r="I8" s="10" t="str">
        <f>+VLOOKUP($B8,Gesamt!$A$5:$I$299,8,FALSE)</f>
        <v>27,31</v>
      </c>
      <c r="J8" s="10" t="str">
        <f>+VLOOKUP($B8,Gesamt!$A$5:$Q$299,9,FALSE)</f>
        <v>26,72</v>
      </c>
      <c r="K8" s="10">
        <f>+VLOOKUP($B8,Gesamt!$A$5:$Q$299,10,FALSE)</f>
        <v>0</v>
      </c>
      <c r="L8" s="10">
        <f>+VLOOKUP($B8,Gesamt!$A$5:$Q$299,11,FALSE)</f>
        <v>0</v>
      </c>
      <c r="M8" s="10">
        <f>+VLOOKUP($B8,Gesamt!$A$5:$Q$299,12,FALSE)</f>
        <v>0</v>
      </c>
      <c r="N8" s="10">
        <f>+VLOOKUP($B8,Gesamt!$A$5:$Q$299,13,FALSE)</f>
        <v>0</v>
      </c>
      <c r="O8" s="10">
        <f>+VLOOKUP($B8,Gesamt!$A$5:$Q$299,14,FALSE)</f>
        <v>0</v>
      </c>
      <c r="P8" s="10">
        <f>+VLOOKUP($B8,Gesamt!$A$5:$Q$299,15,FALSE)</f>
        <v>0</v>
      </c>
      <c r="Q8" s="10">
        <f>+VLOOKUP($B8,Gesamt!$A$5:$Q$299,16,FALSE)</f>
        <v>0</v>
      </c>
      <c r="R8" s="10">
        <f aca="true" t="shared" si="2" ref="R8:R32">(F8*$F$4+G8*$G$4+H8*$H$4+I8*$I$4+J8*$J$4+K8*$K$4+L8*$F$4+M8*$G$4+N8*$H$4+O8*$I$4+P8*$J$4+Q8*$J$4)</f>
        <v>107.5</v>
      </c>
      <c r="S8" s="8">
        <f aca="true" t="shared" si="3" ref="S8:S32">IF(R8&gt;0,R8*-1,-1000)</f>
        <v>-107.5</v>
      </c>
    </row>
    <row r="9" spans="1:19" ht="12.75">
      <c r="A9" s="1">
        <f t="shared" si="1"/>
        <v>2</v>
      </c>
      <c r="B9" s="1">
        <v>101</v>
      </c>
      <c r="C9" s="2" t="str">
        <f>+VLOOKUP($B9,Gesamt!$A$5:$D$299,2,FALSE)</f>
        <v>Förster</v>
      </c>
      <c r="D9" s="2" t="str">
        <f>+VLOOKUP($B9,Gesamt!$A$5:$D$299,3,FALSE)</f>
        <v>Hannah</v>
      </c>
      <c r="E9" s="1" t="str">
        <f>+VLOOKUP($B9,Gesamt!$A$5:$D$299,4,FALSE)</f>
        <v>Simmerath</v>
      </c>
      <c r="F9" s="10" t="str">
        <f>+VLOOKUP($B9,Gesamt!$A$5:$F$299,5,FALSE)</f>
        <v>27,81</v>
      </c>
      <c r="G9" s="10">
        <f>+VLOOKUP($B9,Gesamt!$A$5:$G$299,6,FALSE)</f>
        <v>26.91</v>
      </c>
      <c r="H9" s="10" t="str">
        <f>+VLOOKUP($B9,Gesamt!$A$5:$H$299,7,FALSE)</f>
        <v>26,99</v>
      </c>
      <c r="I9" s="10">
        <f>+VLOOKUP($B9,Gesamt!$A$5:$I$299,8,FALSE)</f>
        <v>27.19</v>
      </c>
      <c r="J9" s="10" t="str">
        <f>+VLOOKUP($B9,Gesamt!$A$5:$Q$299,9,FALSE)</f>
        <v>26,84</v>
      </c>
      <c r="K9" s="10">
        <f>+VLOOKUP($B9,Gesamt!$A$5:$Q$299,10,FALSE)</f>
        <v>0</v>
      </c>
      <c r="L9" s="10">
        <f>+VLOOKUP($B9,Gesamt!$A$5:$Q$299,11,FALSE)</f>
        <v>0</v>
      </c>
      <c r="M9" s="10">
        <f>+VLOOKUP($B9,Gesamt!$A$5:$Q$299,12,FALSE)</f>
        <v>0</v>
      </c>
      <c r="N9" s="10">
        <f>+VLOOKUP($B9,Gesamt!$A$5:$Q$299,13,FALSE)</f>
        <v>0</v>
      </c>
      <c r="O9" s="10">
        <f>+VLOOKUP($B9,Gesamt!$A$5:$Q$299,14,FALSE)</f>
        <v>0</v>
      </c>
      <c r="P9" s="10">
        <f>+VLOOKUP($B9,Gesamt!$A$5:$Q$299,15,FALSE)</f>
        <v>0</v>
      </c>
      <c r="Q9" s="10">
        <f>+VLOOKUP($B9,Gesamt!$A$5:$Q$299,16,FALSE)</f>
        <v>0</v>
      </c>
      <c r="R9" s="10">
        <f t="shared" si="2"/>
        <v>107.93</v>
      </c>
      <c r="S9" s="8">
        <f t="shared" si="3"/>
        <v>-107.93</v>
      </c>
    </row>
    <row r="10" spans="1:19" ht="12.75">
      <c r="A10" s="1">
        <f t="shared" si="1"/>
        <v>3</v>
      </c>
      <c r="B10" s="1">
        <v>110</v>
      </c>
      <c r="C10" s="2" t="str">
        <f>+VLOOKUP($B10,Gesamt!$A$5:$D$299,2,FALSE)</f>
        <v>van Loo</v>
      </c>
      <c r="D10" s="2" t="str">
        <f>+VLOOKUP($B10,Gesamt!$A$5:$D$299,3,FALSE)</f>
        <v>Julian</v>
      </c>
      <c r="E10" s="1" t="str">
        <f>+VLOOKUP($B10,Gesamt!$A$5:$D$299,4,FALSE)</f>
        <v>Kerpen</v>
      </c>
      <c r="F10" s="10" t="str">
        <f>+VLOOKUP($B10,Gesamt!$A$5:$F$299,5,FALSE)</f>
        <v>26,92</v>
      </c>
      <c r="G10" s="10" t="str">
        <f>+VLOOKUP($B10,Gesamt!$A$5:$G$299,6,FALSE)</f>
        <v>27,33</v>
      </c>
      <c r="H10" s="10" t="str">
        <f>+VLOOKUP($B10,Gesamt!$A$5:$H$299,7,FALSE)</f>
        <v>26,72</v>
      </c>
      <c r="I10" s="10" t="str">
        <f>+VLOOKUP($B10,Gesamt!$A$5:$I$299,8,FALSE)</f>
        <v>27,44</v>
      </c>
      <c r="J10" s="10">
        <f>+VLOOKUP($B10,Gesamt!$A$5:$Q$299,9,FALSE)</f>
        <v>26.62</v>
      </c>
      <c r="K10" s="10">
        <f>+VLOOKUP($B10,Gesamt!$A$5:$Q$299,10,FALSE)</f>
        <v>0</v>
      </c>
      <c r="L10" s="10">
        <f>+VLOOKUP($B10,Gesamt!$A$5:$Q$299,11,FALSE)</f>
        <v>0</v>
      </c>
      <c r="M10" s="10">
        <f>+VLOOKUP($B10,Gesamt!$A$5:$Q$299,12,FALSE)</f>
        <v>0</v>
      </c>
      <c r="N10" s="10">
        <f>+VLOOKUP($B10,Gesamt!$A$5:$Q$299,13,FALSE)</f>
        <v>0</v>
      </c>
      <c r="O10" s="10">
        <f>+VLOOKUP($B10,Gesamt!$A$5:$Q$299,14,FALSE)</f>
        <v>0</v>
      </c>
      <c r="P10" s="10">
        <f>+VLOOKUP($B10,Gesamt!$A$5:$Q$299,15,FALSE)</f>
        <v>0</v>
      </c>
      <c r="Q10" s="10">
        <f>+VLOOKUP($B10,Gesamt!$A$5:$Q$299,16,FALSE)</f>
        <v>0</v>
      </c>
      <c r="R10" s="10">
        <f t="shared" si="2"/>
        <v>108.11</v>
      </c>
      <c r="S10" s="8">
        <f t="shared" si="3"/>
        <v>-108.11</v>
      </c>
    </row>
    <row r="11" spans="1:19" ht="12.75">
      <c r="A11" s="1">
        <f t="shared" si="1"/>
        <v>4</v>
      </c>
      <c r="B11" s="1">
        <v>119</v>
      </c>
      <c r="C11" s="2" t="str">
        <f>+VLOOKUP($B11,Gesamt!$A$5:$D$299,2,FALSE)</f>
        <v>Müller</v>
      </c>
      <c r="D11" s="2" t="str">
        <f>+VLOOKUP($B11,Gesamt!$A$5:$D$299,3,FALSE)</f>
        <v>Julian</v>
      </c>
      <c r="E11" s="1" t="str">
        <f>+VLOOKUP($B11,Gesamt!$A$5:$D$299,4,FALSE)</f>
        <v>Friedrichsfeld</v>
      </c>
      <c r="F11" s="10" t="str">
        <f>+VLOOKUP($B11,Gesamt!$A$5:$F$299,5,FALSE)</f>
        <v>27,36</v>
      </c>
      <c r="G11" s="10">
        <f>+VLOOKUP($B11,Gesamt!$A$5:$G$299,6,FALSE)</f>
        <v>26.91</v>
      </c>
      <c r="H11" s="10" t="str">
        <f>+VLOOKUP($B11,Gesamt!$A$5:$H$299,7,FALSE)</f>
        <v>26,89</v>
      </c>
      <c r="I11" s="10">
        <f>+VLOOKUP($B11,Gesamt!$A$5:$I$299,8,FALSE)</f>
        <v>27.2</v>
      </c>
      <c r="J11" s="10">
        <f>+VLOOKUP($B11,Gesamt!$A$5:$Q$299,9,FALSE)</f>
        <v>27.14</v>
      </c>
      <c r="K11" s="10">
        <f>+VLOOKUP($B11,Gesamt!$A$5:$Q$299,10,FALSE)</f>
        <v>0</v>
      </c>
      <c r="L11" s="10">
        <f>+VLOOKUP($B11,Gesamt!$A$5:$Q$299,11,FALSE)</f>
        <v>0</v>
      </c>
      <c r="M11" s="10">
        <f>+VLOOKUP($B11,Gesamt!$A$5:$Q$299,12,FALSE)</f>
        <v>0</v>
      </c>
      <c r="N11" s="10">
        <f>+VLOOKUP($B11,Gesamt!$A$5:$Q$299,13,FALSE)</f>
        <v>0</v>
      </c>
      <c r="O11" s="10">
        <f>+VLOOKUP($B11,Gesamt!$A$5:$Q$299,14,FALSE)</f>
        <v>0</v>
      </c>
      <c r="P11" s="10">
        <f>+VLOOKUP($B11,Gesamt!$A$5:$Q$299,15,FALSE)</f>
        <v>0</v>
      </c>
      <c r="Q11" s="10">
        <f>+VLOOKUP($B11,Gesamt!$A$5:$Q$299,16,FALSE)</f>
        <v>0</v>
      </c>
      <c r="R11" s="10">
        <f t="shared" si="2"/>
        <v>108.14</v>
      </c>
      <c r="S11" s="8">
        <f t="shared" si="3"/>
        <v>-108.14</v>
      </c>
    </row>
    <row r="12" spans="1:19" ht="12.75">
      <c r="A12" s="1">
        <f t="shared" si="1"/>
        <v>5</v>
      </c>
      <c r="B12" s="1">
        <v>157</v>
      </c>
      <c r="C12" s="2" t="str">
        <f>+VLOOKUP($B12,Gesamt!$A$5:$D$299,2,FALSE)</f>
        <v>Honscha</v>
      </c>
      <c r="D12" s="2" t="str">
        <f>+VLOOKUP($B12,Gesamt!$A$5:$D$299,3,FALSE)</f>
        <v>Malte</v>
      </c>
      <c r="E12" s="1" t="str">
        <f>+VLOOKUP($B12,Gesamt!$A$5:$D$299,4,FALSE)</f>
        <v>Simmerath</v>
      </c>
      <c r="F12" s="10">
        <f>+VLOOKUP($B12,Gesamt!$A$5:$F$299,5,FALSE)</f>
        <v>27.43</v>
      </c>
      <c r="G12" s="10" t="str">
        <f>+VLOOKUP($B12,Gesamt!$A$5:$G$299,6,FALSE)</f>
        <v>27,23</v>
      </c>
      <c r="H12" s="10">
        <f>+VLOOKUP($B12,Gesamt!$A$5:$H$299,7,FALSE)</f>
        <v>27.09</v>
      </c>
      <c r="I12" s="10" t="str">
        <f>+VLOOKUP($B12,Gesamt!$A$5:$I$299,8,FALSE)</f>
        <v>27,23</v>
      </c>
      <c r="J12" s="10">
        <f>+VLOOKUP($B12,Gesamt!$A$5:$Q$299,9,FALSE)</f>
        <v>26.92</v>
      </c>
      <c r="K12" s="10">
        <f>+VLOOKUP($B12,Gesamt!$A$5:$Q$299,10,FALSE)</f>
        <v>0</v>
      </c>
      <c r="L12" s="10">
        <f>+VLOOKUP($B12,Gesamt!$A$5:$Q$299,11,FALSE)</f>
        <v>0</v>
      </c>
      <c r="M12" s="10">
        <f>+VLOOKUP($B12,Gesamt!$A$5:$Q$299,12,FALSE)</f>
        <v>0</v>
      </c>
      <c r="N12" s="10">
        <f>+VLOOKUP($B12,Gesamt!$A$5:$Q$299,13,FALSE)</f>
        <v>0</v>
      </c>
      <c r="O12" s="10">
        <f>+VLOOKUP($B12,Gesamt!$A$5:$Q$299,14,FALSE)</f>
        <v>0</v>
      </c>
      <c r="P12" s="10">
        <f>+VLOOKUP($B12,Gesamt!$A$5:$Q$299,15,FALSE)</f>
        <v>0</v>
      </c>
      <c r="Q12" s="10">
        <f>+VLOOKUP($B12,Gesamt!$A$5:$Q$299,16,FALSE)</f>
        <v>0</v>
      </c>
      <c r="R12" s="10">
        <f t="shared" si="2"/>
        <v>108.47</v>
      </c>
      <c r="S12" s="8">
        <f t="shared" si="3"/>
        <v>-108.47</v>
      </c>
    </row>
    <row r="13" spans="1:19" ht="12.75">
      <c r="A13" s="1">
        <f t="shared" si="1"/>
        <v>6</v>
      </c>
      <c r="B13" s="1">
        <v>134</v>
      </c>
      <c r="C13" s="2" t="str">
        <f>+VLOOKUP($B13,Gesamt!$A$5:$D$299,2,FALSE)</f>
        <v>Schwengers</v>
      </c>
      <c r="D13" s="2" t="str">
        <f>+VLOOKUP($B13,Gesamt!$A$5:$D$299,3,FALSE)</f>
        <v>Maximilian</v>
      </c>
      <c r="E13" s="1" t="str">
        <f>+VLOOKUP($B13,Gesamt!$A$5:$D$299,4,FALSE)</f>
        <v>Viersen</v>
      </c>
      <c r="F13" s="10" t="str">
        <f>+VLOOKUP($B13,Gesamt!$A$5:$F$299,5,FALSE)</f>
        <v>27,86</v>
      </c>
      <c r="G13" s="10">
        <f>+VLOOKUP($B13,Gesamt!$A$5:$G$299,6,FALSE)</f>
        <v>27.23</v>
      </c>
      <c r="H13" s="10" t="str">
        <f>+VLOOKUP($B13,Gesamt!$A$5:$H$299,7,FALSE)</f>
        <v>27,14</v>
      </c>
      <c r="I13" s="10">
        <f>+VLOOKUP($B13,Gesamt!$A$5:$I$299,8,FALSE)</f>
        <v>26.91</v>
      </c>
      <c r="J13" s="10" t="str">
        <f>+VLOOKUP($B13,Gesamt!$A$5:$Q$299,9,FALSE)</f>
        <v>27,21</v>
      </c>
      <c r="K13" s="10">
        <f>+VLOOKUP($B13,Gesamt!$A$5:$Q$299,10,FALSE)</f>
        <v>0</v>
      </c>
      <c r="L13" s="10">
        <f>+VLOOKUP($B13,Gesamt!$A$5:$Q$299,11,FALSE)</f>
        <v>0</v>
      </c>
      <c r="M13" s="10">
        <f>+VLOOKUP($B13,Gesamt!$A$5:$Q$299,12,FALSE)</f>
        <v>0</v>
      </c>
      <c r="N13" s="10">
        <f>+VLOOKUP($B13,Gesamt!$A$5:$Q$299,13,FALSE)</f>
        <v>0</v>
      </c>
      <c r="O13" s="10">
        <f>+VLOOKUP($B13,Gesamt!$A$5:$Q$299,14,FALSE)</f>
        <v>0</v>
      </c>
      <c r="P13" s="10">
        <f>+VLOOKUP($B13,Gesamt!$A$5:$Q$299,15,FALSE)</f>
        <v>0</v>
      </c>
      <c r="Q13" s="10">
        <f>+VLOOKUP($B13,Gesamt!$A$5:$Q$299,16,FALSE)</f>
        <v>0</v>
      </c>
      <c r="R13" s="10">
        <f t="shared" si="2"/>
        <v>108.49</v>
      </c>
      <c r="S13" s="8">
        <f t="shared" si="3"/>
        <v>-108.49</v>
      </c>
    </row>
    <row r="14" spans="1:19" ht="12.75">
      <c r="A14" s="1">
        <f t="shared" si="1"/>
        <v>7</v>
      </c>
      <c r="B14" s="1">
        <v>117</v>
      </c>
      <c r="C14" s="2" t="str">
        <f>+VLOOKUP($B14,Gesamt!$A$5:$D$299,2,FALSE)</f>
        <v>Krechter</v>
      </c>
      <c r="D14" s="2" t="str">
        <f>+VLOOKUP($B14,Gesamt!$A$5:$D$299,3,FALSE)</f>
        <v>Henning</v>
      </c>
      <c r="E14" s="1" t="str">
        <f>+VLOOKUP($B14,Gesamt!$A$5:$D$299,4,FALSE)</f>
        <v>Friedrichsfeld</v>
      </c>
      <c r="F14" s="10" t="str">
        <f>+VLOOKUP($B14,Gesamt!$A$5:$F$299,5,FALSE)</f>
        <v>26,85</v>
      </c>
      <c r="G14" s="10" t="str">
        <f>+VLOOKUP($B14,Gesamt!$A$5:$G$299,6,FALSE)</f>
        <v>27,37</v>
      </c>
      <c r="H14" s="10">
        <f>+VLOOKUP($B14,Gesamt!$A$5:$H$299,7,FALSE)</f>
        <v>26.76</v>
      </c>
      <c r="I14" s="10" t="str">
        <f>+VLOOKUP($B14,Gesamt!$A$5:$I$299,8,FALSE)</f>
        <v>27,51</v>
      </c>
      <c r="J14" s="10" t="str">
        <f>+VLOOKUP($B14,Gesamt!$A$5:$Q$299,9,FALSE)</f>
        <v>26,88</v>
      </c>
      <c r="K14" s="10">
        <f>+VLOOKUP($B14,Gesamt!$A$5:$Q$299,10,FALSE)</f>
        <v>0</v>
      </c>
      <c r="L14" s="10">
        <f>+VLOOKUP($B14,Gesamt!$A$5:$Q$299,11,FALSE)</f>
        <v>0</v>
      </c>
      <c r="M14" s="10">
        <f>+VLOOKUP($B14,Gesamt!$A$5:$Q$299,12,FALSE)</f>
        <v>0</v>
      </c>
      <c r="N14" s="10">
        <f>+VLOOKUP($B14,Gesamt!$A$5:$Q$299,13,FALSE)</f>
        <v>0</v>
      </c>
      <c r="O14" s="10">
        <f>+VLOOKUP($B14,Gesamt!$A$5:$Q$299,14,FALSE)</f>
        <v>0</v>
      </c>
      <c r="P14" s="10">
        <f>+VLOOKUP($B14,Gesamt!$A$5:$Q$299,15,FALSE)</f>
        <v>0</v>
      </c>
      <c r="Q14" s="10">
        <f>+VLOOKUP($B14,Gesamt!$A$5:$Q$299,16,FALSE)</f>
        <v>0</v>
      </c>
      <c r="R14" s="10">
        <f t="shared" si="2"/>
        <v>108.52</v>
      </c>
      <c r="S14" s="8">
        <f t="shared" si="3"/>
        <v>-108.52</v>
      </c>
    </row>
    <row r="15" spans="1:19" ht="12.75">
      <c r="A15" s="1">
        <f t="shared" si="1"/>
        <v>8</v>
      </c>
      <c r="B15" s="1">
        <v>121</v>
      </c>
      <c r="C15" s="2" t="str">
        <f>+VLOOKUP($B15,Gesamt!$A$5:$D$299,2,FALSE)</f>
        <v>Näther</v>
      </c>
      <c r="D15" s="2" t="str">
        <f>+VLOOKUP($B15,Gesamt!$A$5:$D$299,3,FALSE)</f>
        <v>Jaqueline</v>
      </c>
      <c r="E15" s="1" t="str">
        <f>+VLOOKUP($B15,Gesamt!$A$5:$D$299,4,FALSE)</f>
        <v>Xanten</v>
      </c>
      <c r="F15" s="10" t="str">
        <f>+VLOOKUP($B15,Gesamt!$A$5:$F$299,5,FALSE)</f>
        <v>27,26</v>
      </c>
      <c r="G15" s="10">
        <f>+VLOOKUP($B15,Gesamt!$A$5:$G$299,6,FALSE)</f>
        <v>26.95</v>
      </c>
      <c r="H15" s="10" t="str">
        <f>+VLOOKUP($B15,Gesamt!$A$5:$H$299,7,FALSE)</f>
        <v>27,02</v>
      </c>
      <c r="I15" s="10">
        <f>+VLOOKUP($B15,Gesamt!$A$5:$I$299,8,FALSE)</f>
        <v>27.26</v>
      </c>
      <c r="J15" s="10" t="str">
        <f>+VLOOKUP($B15,Gesamt!$A$5:$Q$299,9,FALSE)</f>
        <v>27,33</v>
      </c>
      <c r="K15" s="10">
        <f>+VLOOKUP($B15,Gesamt!$A$5:$Q$299,10,FALSE)</f>
        <v>0</v>
      </c>
      <c r="L15" s="10">
        <f>+VLOOKUP($B15,Gesamt!$A$5:$Q$299,11,FALSE)</f>
        <v>0</v>
      </c>
      <c r="M15" s="10">
        <f>+VLOOKUP($B15,Gesamt!$A$5:$Q$299,12,FALSE)</f>
        <v>0</v>
      </c>
      <c r="N15" s="10">
        <f>+VLOOKUP($B15,Gesamt!$A$5:$Q$299,13,FALSE)</f>
        <v>0</v>
      </c>
      <c r="O15" s="10">
        <f>+VLOOKUP($B15,Gesamt!$A$5:$Q$299,14,FALSE)</f>
        <v>0</v>
      </c>
      <c r="P15" s="10">
        <f>+VLOOKUP($B15,Gesamt!$A$5:$Q$299,15,FALSE)</f>
        <v>0</v>
      </c>
      <c r="Q15" s="10">
        <f>+VLOOKUP($B15,Gesamt!$A$5:$Q$299,16,FALSE)</f>
        <v>0</v>
      </c>
      <c r="R15" s="10">
        <f t="shared" si="2"/>
        <v>108.56</v>
      </c>
      <c r="S15" s="8">
        <f t="shared" si="3"/>
        <v>-108.56</v>
      </c>
    </row>
    <row r="16" spans="1:19" ht="12.75">
      <c r="A16" s="1">
        <f t="shared" si="1"/>
        <v>9</v>
      </c>
      <c r="B16" s="1">
        <v>111</v>
      </c>
      <c r="C16" s="2" t="str">
        <f>+VLOOKUP($B16,Gesamt!$A$5:$D$299,2,FALSE)</f>
        <v>Ricker</v>
      </c>
      <c r="D16" s="2" t="str">
        <f>+VLOOKUP($B16,Gesamt!$A$5:$D$299,3,FALSE)</f>
        <v>Oliver</v>
      </c>
      <c r="E16" s="1" t="str">
        <f>+VLOOKUP($B16,Gesamt!$A$5:$D$299,4,FALSE)</f>
        <v>Havixbeck</v>
      </c>
      <c r="F16" s="10" t="str">
        <f>+VLOOKUP($B16,Gesamt!$A$5:$F$299,5,FALSE)</f>
        <v>27,08</v>
      </c>
      <c r="G16" s="10">
        <f>+VLOOKUP($B16,Gesamt!$A$5:$G$299,6,FALSE)</f>
        <v>27.06</v>
      </c>
      <c r="H16" s="10">
        <f>+VLOOKUP($B16,Gesamt!$A$5:$H$299,7,FALSE)</f>
        <v>27.03</v>
      </c>
      <c r="I16" s="10">
        <f>+VLOOKUP($B16,Gesamt!$A$5:$I$299,8,FALSE)</f>
        <v>27.37</v>
      </c>
      <c r="J16" s="10" t="str">
        <f>+VLOOKUP($B16,Gesamt!$A$5:$Q$299,9,FALSE)</f>
        <v>27,17</v>
      </c>
      <c r="K16" s="10">
        <f>+VLOOKUP($B16,Gesamt!$A$5:$Q$299,10,FALSE)</f>
        <v>0</v>
      </c>
      <c r="L16" s="10">
        <f>+VLOOKUP($B16,Gesamt!$A$5:$Q$299,11,FALSE)</f>
        <v>0</v>
      </c>
      <c r="M16" s="10">
        <f>+VLOOKUP($B16,Gesamt!$A$5:$Q$299,12,FALSE)</f>
        <v>0</v>
      </c>
      <c r="N16" s="10">
        <f>+VLOOKUP($B16,Gesamt!$A$5:$Q$299,13,FALSE)</f>
        <v>0</v>
      </c>
      <c r="O16" s="10">
        <f>+VLOOKUP($B16,Gesamt!$A$5:$Q$299,14,FALSE)</f>
        <v>0</v>
      </c>
      <c r="P16" s="10">
        <f>+VLOOKUP($B16,Gesamt!$A$5:$Q$299,15,FALSE)</f>
        <v>0</v>
      </c>
      <c r="Q16" s="10">
        <f>+VLOOKUP($B16,Gesamt!$A$5:$Q$299,16,FALSE)</f>
        <v>0</v>
      </c>
      <c r="R16" s="10">
        <f t="shared" si="2"/>
        <v>108.63</v>
      </c>
      <c r="S16" s="8">
        <f t="shared" si="3"/>
        <v>-108.63</v>
      </c>
    </row>
    <row r="17" spans="1:19" ht="12.75">
      <c r="A17" s="1">
        <f t="shared" si="1"/>
        <v>10</v>
      </c>
      <c r="B17" s="1">
        <v>122</v>
      </c>
      <c r="C17" s="2" t="str">
        <f>+VLOOKUP($B17,Gesamt!$A$5:$D$299,2,FALSE)</f>
        <v>Kelch</v>
      </c>
      <c r="D17" s="2" t="str">
        <f>+VLOOKUP($B17,Gesamt!$A$5:$D$299,3,FALSE)</f>
        <v>Ricarda</v>
      </c>
      <c r="E17" s="1" t="str">
        <f>+VLOOKUP($B17,Gesamt!$A$5:$D$299,4,FALSE)</f>
        <v>Bergkamen</v>
      </c>
      <c r="F17" s="10" t="str">
        <f>+VLOOKUP($B17,Gesamt!$A$5:$F$299,5,FALSE)</f>
        <v>26,94</v>
      </c>
      <c r="G17" s="10" t="str">
        <f>+VLOOKUP($B17,Gesamt!$A$5:$G$299,6,FALSE)</f>
        <v>27,37</v>
      </c>
      <c r="H17" s="10" t="str">
        <f>+VLOOKUP($B17,Gesamt!$A$5:$H$299,7,FALSE)</f>
        <v>26,67</v>
      </c>
      <c r="I17" s="10" t="str">
        <f>+VLOOKUP($B17,Gesamt!$A$5:$I$299,8,FALSE)</f>
        <v>27,43</v>
      </c>
      <c r="J17" s="10" t="str">
        <f>+VLOOKUP($B17,Gesamt!$A$5:$Q$299,9,FALSE)</f>
        <v>27,25</v>
      </c>
      <c r="K17" s="10">
        <f>+VLOOKUP($B17,Gesamt!$A$5:$Q$299,10,FALSE)</f>
        <v>0</v>
      </c>
      <c r="L17" s="10">
        <f>+VLOOKUP($B17,Gesamt!$A$5:$Q$299,11,FALSE)</f>
        <v>0</v>
      </c>
      <c r="M17" s="10">
        <f>+VLOOKUP($B17,Gesamt!$A$5:$Q$299,12,FALSE)</f>
        <v>0</v>
      </c>
      <c r="N17" s="10">
        <f>+VLOOKUP($B17,Gesamt!$A$5:$Q$299,13,FALSE)</f>
        <v>0</v>
      </c>
      <c r="O17" s="10">
        <f>+VLOOKUP($B17,Gesamt!$A$5:$Q$299,14,FALSE)</f>
        <v>0</v>
      </c>
      <c r="P17" s="10">
        <f>+VLOOKUP($B17,Gesamt!$A$5:$Q$299,15,FALSE)</f>
        <v>0</v>
      </c>
      <c r="Q17" s="10">
        <f>+VLOOKUP($B17,Gesamt!$A$5:$Q$299,16,FALSE)</f>
        <v>0</v>
      </c>
      <c r="R17" s="10">
        <f t="shared" si="2"/>
        <v>108.72</v>
      </c>
      <c r="S17" s="8">
        <f t="shared" si="3"/>
        <v>-108.72</v>
      </c>
    </row>
    <row r="18" spans="1:19" ht="12.75">
      <c r="A18" s="1">
        <f t="shared" si="1"/>
        <v>10</v>
      </c>
      <c r="B18" s="1">
        <v>140</v>
      </c>
      <c r="C18" s="2" t="str">
        <f>+VLOOKUP($B18,Gesamt!$A$5:$D$299,2,FALSE)</f>
        <v>Honscha</v>
      </c>
      <c r="D18" s="2" t="str">
        <f>+VLOOKUP($B18,Gesamt!$A$5:$D$299,3,FALSE)</f>
        <v>Mara</v>
      </c>
      <c r="E18" s="1" t="str">
        <f>+VLOOKUP($B18,Gesamt!$A$5:$D$299,4,FALSE)</f>
        <v>Simmerath</v>
      </c>
      <c r="F18" s="10" t="str">
        <f>+VLOOKUP($B18,Gesamt!$A$5:$F$299,5,FALSE)</f>
        <v>27,50</v>
      </c>
      <c r="G18" s="10" t="str">
        <f>+VLOOKUP($B18,Gesamt!$A$5:$G$299,6,FALSE)</f>
        <v>27,58</v>
      </c>
      <c r="H18" s="10" t="str">
        <f>+VLOOKUP($B18,Gesamt!$A$5:$H$299,7,FALSE)</f>
        <v>26,92</v>
      </c>
      <c r="I18" s="10" t="str">
        <f>+VLOOKUP($B18,Gesamt!$A$5:$I$299,8,FALSE)</f>
        <v>27,24</v>
      </c>
      <c r="J18" s="10" t="str">
        <f>+VLOOKUP($B18,Gesamt!$A$5:$Q$299,9,FALSE)</f>
        <v>26,98</v>
      </c>
      <c r="K18" s="10">
        <f>+VLOOKUP($B18,Gesamt!$A$5:$Q$299,10,FALSE)</f>
        <v>0</v>
      </c>
      <c r="L18" s="10">
        <f>+VLOOKUP($B18,Gesamt!$A$5:$Q$299,11,FALSE)</f>
        <v>0</v>
      </c>
      <c r="M18" s="10">
        <f>+VLOOKUP($B18,Gesamt!$A$5:$Q$299,12,FALSE)</f>
        <v>0</v>
      </c>
      <c r="N18" s="10">
        <f>+VLOOKUP($B18,Gesamt!$A$5:$Q$299,13,FALSE)</f>
        <v>0</v>
      </c>
      <c r="O18" s="10">
        <f>+VLOOKUP($B18,Gesamt!$A$5:$Q$299,14,FALSE)</f>
        <v>0</v>
      </c>
      <c r="P18" s="10">
        <f>+VLOOKUP($B18,Gesamt!$A$5:$Q$299,15,FALSE)</f>
        <v>0</v>
      </c>
      <c r="Q18" s="10">
        <f>+VLOOKUP($B18,Gesamt!$A$5:$Q$299,16,FALSE)</f>
        <v>0</v>
      </c>
      <c r="R18" s="10">
        <f t="shared" si="2"/>
        <v>108.72</v>
      </c>
      <c r="S18" s="8">
        <f t="shared" si="3"/>
        <v>-108.72</v>
      </c>
    </row>
    <row r="19" spans="1:19" ht="12.75">
      <c r="A19" s="1">
        <f t="shared" si="1"/>
        <v>12</v>
      </c>
      <c r="B19" s="1">
        <v>128</v>
      </c>
      <c r="C19" s="2" t="str">
        <f>+VLOOKUP($B19,Gesamt!$A$5:$D$299,2,FALSE)</f>
        <v>Förster</v>
      </c>
      <c r="D19" s="2" t="str">
        <f>+VLOOKUP($B19,Gesamt!$A$5:$D$299,3,FALSE)</f>
        <v>Hannah</v>
      </c>
      <c r="E19" s="1" t="str">
        <f>+VLOOKUP($B19,Gesamt!$A$5:$D$299,4,FALSE)</f>
        <v>Friedrichsfeld</v>
      </c>
      <c r="F19" s="10" t="str">
        <f>+VLOOKUP($B19,Gesamt!$A$5:$F$299,5,FALSE)</f>
        <v>27,36</v>
      </c>
      <c r="G19" s="10" t="str">
        <f>+VLOOKUP($B19,Gesamt!$A$5:$G$299,6,FALSE)</f>
        <v>27,41</v>
      </c>
      <c r="H19" s="10" t="str">
        <f>+VLOOKUP($B19,Gesamt!$A$5:$H$299,7,FALSE)</f>
        <v>26,73</v>
      </c>
      <c r="I19" s="10" t="str">
        <f>+VLOOKUP($B19,Gesamt!$A$5:$I$299,8,FALSE)</f>
        <v>27,18</v>
      </c>
      <c r="J19" s="10" t="str">
        <f>+VLOOKUP($B19,Gesamt!$A$5:$Q$299,9,FALSE)</f>
        <v>27,42</v>
      </c>
      <c r="K19" s="10">
        <f>+VLOOKUP($B19,Gesamt!$A$5:$Q$299,10,FALSE)</f>
        <v>0</v>
      </c>
      <c r="L19" s="10">
        <f>+VLOOKUP($B19,Gesamt!$A$5:$Q$299,11,FALSE)</f>
        <v>0</v>
      </c>
      <c r="M19" s="10">
        <f>+VLOOKUP($B19,Gesamt!$A$5:$Q$299,12,FALSE)</f>
        <v>0</v>
      </c>
      <c r="N19" s="10">
        <f>+VLOOKUP($B19,Gesamt!$A$5:$Q$299,13,FALSE)</f>
        <v>0</v>
      </c>
      <c r="O19" s="10">
        <f>+VLOOKUP($B19,Gesamt!$A$5:$Q$299,14,FALSE)</f>
        <v>0</v>
      </c>
      <c r="P19" s="10">
        <f>+VLOOKUP($B19,Gesamt!$A$5:$Q$299,15,FALSE)</f>
        <v>0</v>
      </c>
      <c r="Q19" s="10">
        <f>+VLOOKUP($B19,Gesamt!$A$5:$Q$299,16,FALSE)</f>
        <v>0</v>
      </c>
      <c r="R19" s="10">
        <f t="shared" si="2"/>
        <v>108.74</v>
      </c>
      <c r="S19" s="8">
        <f t="shared" si="3"/>
        <v>-108.74</v>
      </c>
    </row>
    <row r="20" spans="1:19" ht="12.75">
      <c r="A20" s="1">
        <f t="shared" si="1"/>
        <v>13</v>
      </c>
      <c r="B20" s="1">
        <v>106</v>
      </c>
      <c r="C20" s="2" t="str">
        <f>+VLOOKUP($B20,Gesamt!$A$5:$D$299,2,FALSE)</f>
        <v>Leismann</v>
      </c>
      <c r="D20" s="2" t="str">
        <f>+VLOOKUP($B20,Gesamt!$A$5:$D$299,3,FALSE)</f>
        <v>Dominik</v>
      </c>
      <c r="E20" s="1" t="str">
        <f>+VLOOKUP($B20,Gesamt!$A$5:$D$299,4,FALSE)</f>
        <v>Mettingen</v>
      </c>
      <c r="F20" s="10" t="str">
        <f>+VLOOKUP($B20,Gesamt!$A$5:$F$299,5,FALSE)</f>
        <v>27,36</v>
      </c>
      <c r="G20" s="10">
        <f>+VLOOKUP($B20,Gesamt!$A$5:$G$299,6,FALSE)</f>
        <v>27.08</v>
      </c>
      <c r="H20" s="10" t="str">
        <f>+VLOOKUP($B20,Gesamt!$A$5:$H$299,7,FALSE)</f>
        <v>27,33</v>
      </c>
      <c r="I20" s="10">
        <f>+VLOOKUP($B20,Gesamt!$A$5:$I$299,8,FALSE)</f>
        <v>27.34</v>
      </c>
      <c r="J20" s="10" t="str">
        <f>+VLOOKUP($B20,Gesamt!$A$5:$Q$299,9,FALSE)</f>
        <v>27,11</v>
      </c>
      <c r="K20" s="10">
        <f>+VLOOKUP($B20,Gesamt!$A$5:$Q$299,10,FALSE)</f>
        <v>0</v>
      </c>
      <c r="L20" s="10">
        <f>+VLOOKUP($B20,Gesamt!$A$5:$Q$299,11,FALSE)</f>
        <v>0</v>
      </c>
      <c r="M20" s="10">
        <f>+VLOOKUP($B20,Gesamt!$A$5:$Q$299,12,FALSE)</f>
        <v>0</v>
      </c>
      <c r="N20" s="10">
        <f>+VLOOKUP($B20,Gesamt!$A$5:$Q$299,13,FALSE)</f>
        <v>0</v>
      </c>
      <c r="O20" s="10">
        <f>+VLOOKUP($B20,Gesamt!$A$5:$Q$299,14,FALSE)</f>
        <v>0</v>
      </c>
      <c r="P20" s="10">
        <f>+VLOOKUP($B20,Gesamt!$A$5:$Q$299,15,FALSE)</f>
        <v>0</v>
      </c>
      <c r="Q20" s="10">
        <f>+VLOOKUP($B20,Gesamt!$A$5:$Q$299,16,FALSE)</f>
        <v>0</v>
      </c>
      <c r="R20" s="10">
        <f t="shared" si="2"/>
        <v>108.86</v>
      </c>
      <c r="S20" s="8">
        <f t="shared" si="3"/>
        <v>-108.86</v>
      </c>
    </row>
    <row r="21" spans="1:19" ht="12.75">
      <c r="A21" s="1">
        <f t="shared" si="1"/>
        <v>14</v>
      </c>
      <c r="B21" s="1">
        <v>120</v>
      </c>
      <c r="C21" s="2" t="str">
        <f>+VLOOKUP($B21,Gesamt!$A$5:$D$299,2,FALSE)</f>
        <v>Krechter</v>
      </c>
      <c r="D21" s="2" t="str">
        <f>+VLOOKUP($B21,Gesamt!$A$5:$D$299,3,FALSE)</f>
        <v>Carolin</v>
      </c>
      <c r="E21" s="1" t="str">
        <f>+VLOOKUP($B21,Gesamt!$A$5:$D$299,4,FALSE)</f>
        <v>Friedrichsfeld</v>
      </c>
      <c r="F21" s="10" t="str">
        <f>+VLOOKUP($B21,Gesamt!$A$5:$F$299,5,FALSE)</f>
        <v>27,51</v>
      </c>
      <c r="G21" s="10" t="str">
        <f>+VLOOKUP($B21,Gesamt!$A$5:$G$299,6,FALSE)</f>
        <v>27,07</v>
      </c>
      <c r="H21" s="10" t="str">
        <f>+VLOOKUP($B21,Gesamt!$A$5:$H$299,7,FALSE)</f>
        <v>26,94</v>
      </c>
      <c r="I21" s="10" t="str">
        <f>+VLOOKUP($B21,Gesamt!$A$5:$I$299,8,FALSE)</f>
        <v>27,60</v>
      </c>
      <c r="J21" s="10">
        <f>+VLOOKUP($B21,Gesamt!$A$5:$Q$299,9,FALSE)</f>
        <v>27.26</v>
      </c>
      <c r="K21" s="10">
        <f>+VLOOKUP($B21,Gesamt!$A$5:$Q$299,10,FALSE)</f>
        <v>0</v>
      </c>
      <c r="L21" s="10">
        <f>+VLOOKUP($B21,Gesamt!$A$5:$Q$299,11,FALSE)</f>
        <v>0</v>
      </c>
      <c r="M21" s="10">
        <f>+VLOOKUP($B21,Gesamt!$A$5:$Q$299,12,FALSE)</f>
        <v>0</v>
      </c>
      <c r="N21" s="10">
        <f>+VLOOKUP($B21,Gesamt!$A$5:$Q$299,13,FALSE)</f>
        <v>0</v>
      </c>
      <c r="O21" s="10">
        <f>+VLOOKUP($B21,Gesamt!$A$5:$Q$299,14,FALSE)</f>
        <v>0</v>
      </c>
      <c r="P21" s="10">
        <f>+VLOOKUP($B21,Gesamt!$A$5:$Q$299,15,FALSE)</f>
        <v>0</v>
      </c>
      <c r="Q21" s="10">
        <f>+VLOOKUP($B21,Gesamt!$A$5:$Q$299,16,FALSE)</f>
        <v>0</v>
      </c>
      <c r="R21" s="10">
        <f t="shared" si="2"/>
        <v>108.87</v>
      </c>
      <c r="S21" s="8">
        <f t="shared" si="3"/>
        <v>-108.87</v>
      </c>
    </row>
    <row r="22" spans="1:19" ht="12.75">
      <c r="A22" s="1">
        <f t="shared" si="1"/>
        <v>15</v>
      </c>
      <c r="B22" s="1">
        <v>155</v>
      </c>
      <c r="C22" s="2" t="str">
        <f>+VLOOKUP($B22,Gesamt!$A$5:$D$299,2,FALSE)</f>
        <v>Garritsen</v>
      </c>
      <c r="D22" s="2" t="str">
        <f>+VLOOKUP($B22,Gesamt!$A$5:$D$299,3,FALSE)</f>
        <v>Christoph</v>
      </c>
      <c r="E22" s="1" t="str">
        <f>+VLOOKUP($B22,Gesamt!$A$5:$D$299,4,FALSE)</f>
        <v>Bentheim</v>
      </c>
      <c r="F22" s="10" t="str">
        <f>+VLOOKUP($B22,Gesamt!$A$5:$F$299,5,FALSE)</f>
        <v>27,69</v>
      </c>
      <c r="G22" s="10" t="str">
        <f>+VLOOKUP($B22,Gesamt!$A$5:$G$299,6,FALSE)</f>
        <v>27,64</v>
      </c>
      <c r="H22" s="10" t="str">
        <f>+VLOOKUP($B22,Gesamt!$A$5:$H$299,7,FALSE)</f>
        <v>27,12</v>
      </c>
      <c r="I22" s="10" t="str">
        <f>+VLOOKUP($B22,Gesamt!$A$5:$I$299,8,FALSE)</f>
        <v>27,14</v>
      </c>
      <c r="J22" s="10" t="str">
        <f>+VLOOKUP($B22,Gesamt!$A$5:$Q$299,9,FALSE)</f>
        <v>27,05</v>
      </c>
      <c r="K22" s="10">
        <f>+VLOOKUP($B22,Gesamt!$A$5:$Q$299,10,FALSE)</f>
        <v>0</v>
      </c>
      <c r="L22" s="10">
        <f>+VLOOKUP($B22,Gesamt!$A$5:$Q$299,11,FALSE)</f>
        <v>0</v>
      </c>
      <c r="M22" s="10">
        <f>+VLOOKUP($B22,Gesamt!$A$5:$Q$299,12,FALSE)</f>
        <v>0</v>
      </c>
      <c r="N22" s="10">
        <f>+VLOOKUP($B22,Gesamt!$A$5:$Q$299,13,FALSE)</f>
        <v>0</v>
      </c>
      <c r="O22" s="10">
        <f>+VLOOKUP($B22,Gesamt!$A$5:$Q$299,14,FALSE)</f>
        <v>0</v>
      </c>
      <c r="P22" s="10">
        <f>+VLOOKUP($B22,Gesamt!$A$5:$Q$299,15,FALSE)</f>
        <v>0</v>
      </c>
      <c r="Q22" s="10">
        <f>+VLOOKUP($B22,Gesamt!$A$5:$Q$299,16,FALSE)</f>
        <v>0</v>
      </c>
      <c r="R22" s="10">
        <f t="shared" si="2"/>
        <v>108.95</v>
      </c>
      <c r="S22" s="8">
        <f t="shared" si="3"/>
        <v>-108.95</v>
      </c>
    </row>
    <row r="23" spans="1:19" ht="12.75">
      <c r="A23" s="1">
        <f t="shared" si="1"/>
        <v>16</v>
      </c>
      <c r="B23" s="1">
        <v>156</v>
      </c>
      <c r="C23" s="2" t="str">
        <f>+VLOOKUP($B23,Gesamt!$A$5:$D$299,2,FALSE)</f>
        <v>Müller</v>
      </c>
      <c r="D23" s="2" t="str">
        <f>+VLOOKUP($B23,Gesamt!$A$5:$D$299,3,FALSE)</f>
        <v>Franziska</v>
      </c>
      <c r="E23" s="1" t="str">
        <f>+VLOOKUP($B23,Gesamt!$A$5:$D$299,4,FALSE)</f>
        <v>Friedrichsfeld</v>
      </c>
      <c r="F23" s="10" t="str">
        <f>+VLOOKUP($B23,Gesamt!$A$5:$F$299,5,FALSE)</f>
        <v>28,20</v>
      </c>
      <c r="G23" s="10" t="str">
        <f>+VLOOKUP($B23,Gesamt!$A$5:$G$299,6,FALSE)</f>
        <v>27,12</v>
      </c>
      <c r="H23" s="10" t="str">
        <f>+VLOOKUP($B23,Gesamt!$A$5:$H$299,7,FALSE)</f>
        <v>27,48</v>
      </c>
      <c r="I23" s="10" t="str">
        <f>+VLOOKUP($B23,Gesamt!$A$5:$I$299,8,FALSE)</f>
        <v>27,12</v>
      </c>
      <c r="J23" s="10" t="str">
        <f>+VLOOKUP($B23,Gesamt!$A$5:$Q$299,9,FALSE)</f>
        <v>27,30</v>
      </c>
      <c r="K23" s="10">
        <f>+VLOOKUP($B23,Gesamt!$A$5:$Q$299,10,FALSE)</f>
        <v>0</v>
      </c>
      <c r="L23" s="10">
        <f>+VLOOKUP($B23,Gesamt!$A$5:$Q$299,11,FALSE)</f>
        <v>0</v>
      </c>
      <c r="M23" s="10">
        <f>+VLOOKUP($B23,Gesamt!$A$5:$Q$299,12,FALSE)</f>
        <v>0</v>
      </c>
      <c r="N23" s="10">
        <f>+VLOOKUP($B23,Gesamt!$A$5:$Q$299,13,FALSE)</f>
        <v>0</v>
      </c>
      <c r="O23" s="10">
        <f>+VLOOKUP($B23,Gesamt!$A$5:$Q$299,14,FALSE)</f>
        <v>0</v>
      </c>
      <c r="P23" s="10">
        <f>+VLOOKUP($B23,Gesamt!$A$5:$Q$299,15,FALSE)</f>
        <v>0</v>
      </c>
      <c r="Q23" s="10">
        <f>+VLOOKUP($B23,Gesamt!$A$5:$Q$299,16,FALSE)</f>
        <v>0</v>
      </c>
      <c r="R23" s="10">
        <f t="shared" si="2"/>
        <v>109.02</v>
      </c>
      <c r="S23" s="8">
        <f t="shared" si="3"/>
        <v>-109.02</v>
      </c>
    </row>
    <row r="24" spans="1:19" ht="12.75">
      <c r="A24" s="1">
        <f t="shared" si="1"/>
        <v>17</v>
      </c>
      <c r="B24" s="1">
        <v>124</v>
      </c>
      <c r="C24" s="2" t="str">
        <f>+VLOOKUP($B24,Gesamt!$A$5:$D$299,2,FALSE)</f>
        <v>Thomé</v>
      </c>
      <c r="D24" s="2" t="str">
        <f>+VLOOKUP($B24,Gesamt!$A$5:$D$299,3,FALSE)</f>
        <v>Lucas</v>
      </c>
      <c r="E24" s="1" t="str">
        <f>+VLOOKUP($B24,Gesamt!$A$5:$D$299,4,FALSE)</f>
        <v>Kerpen</v>
      </c>
      <c r="F24" s="10" t="str">
        <f>+VLOOKUP($B24,Gesamt!$A$5:$F$299,5,FALSE)</f>
        <v>27,77</v>
      </c>
      <c r="G24" s="10" t="str">
        <f>+VLOOKUP($B24,Gesamt!$A$5:$G$299,6,FALSE)</f>
        <v>27,25</v>
      </c>
      <c r="H24" s="10" t="str">
        <f>+VLOOKUP($B24,Gesamt!$A$5:$H$299,7,FALSE)</f>
        <v>27,20</v>
      </c>
      <c r="I24" s="10" t="str">
        <f>+VLOOKUP($B24,Gesamt!$A$5:$I$299,8,FALSE)</f>
        <v>27,10</v>
      </c>
      <c r="J24" s="10" t="str">
        <f>+VLOOKUP($B24,Gesamt!$A$5:$Q$299,9,FALSE)</f>
        <v>27,57</v>
      </c>
      <c r="K24" s="10">
        <f>+VLOOKUP($B24,Gesamt!$A$5:$Q$299,10,FALSE)</f>
        <v>0</v>
      </c>
      <c r="L24" s="10">
        <f>+VLOOKUP($B24,Gesamt!$A$5:$Q$299,11,FALSE)</f>
        <v>0</v>
      </c>
      <c r="M24" s="10">
        <f>+VLOOKUP($B24,Gesamt!$A$5:$Q$299,12,FALSE)</f>
        <v>0</v>
      </c>
      <c r="N24" s="10">
        <f>+VLOOKUP($B24,Gesamt!$A$5:$Q$299,13,FALSE)</f>
        <v>0</v>
      </c>
      <c r="O24" s="10">
        <f>+VLOOKUP($B24,Gesamt!$A$5:$Q$299,14,FALSE)</f>
        <v>0</v>
      </c>
      <c r="P24" s="10">
        <f>+VLOOKUP($B24,Gesamt!$A$5:$Q$299,15,FALSE)</f>
        <v>0</v>
      </c>
      <c r="Q24" s="10">
        <f>+VLOOKUP($B24,Gesamt!$A$5:$Q$299,16,FALSE)</f>
        <v>0</v>
      </c>
      <c r="R24" s="10">
        <f t="shared" si="2"/>
        <v>109.12</v>
      </c>
      <c r="S24" s="8">
        <f t="shared" si="3"/>
        <v>-109.12</v>
      </c>
    </row>
    <row r="25" spans="1:19" ht="12.75">
      <c r="A25" s="1">
        <f t="shared" si="1"/>
        <v>18</v>
      </c>
      <c r="B25" s="1">
        <v>163</v>
      </c>
      <c r="C25" s="2" t="str">
        <f>+VLOOKUP($B25,Gesamt!$A$5:$D$299,2,FALSE)</f>
        <v>Seebich</v>
      </c>
      <c r="D25" s="2" t="str">
        <f>+VLOOKUP($B25,Gesamt!$A$5:$D$299,3,FALSE)</f>
        <v>Kennard</v>
      </c>
      <c r="E25" s="1" t="str">
        <f>+VLOOKUP($B25,Gesamt!$A$5:$D$299,4,FALSE)</f>
        <v>Viersen</v>
      </c>
      <c r="F25" s="10" t="str">
        <f>+VLOOKUP($B25,Gesamt!$A$5:$F$299,5,FALSE)</f>
        <v>28,12</v>
      </c>
      <c r="G25" s="10" t="str">
        <f>+VLOOKUP($B25,Gesamt!$A$5:$G$299,6,FALSE)</f>
        <v>27,19</v>
      </c>
      <c r="H25" s="10" t="str">
        <f>+VLOOKUP($B25,Gesamt!$A$5:$H$299,7,FALSE)</f>
        <v>27,37</v>
      </c>
      <c r="I25" s="10">
        <f>+VLOOKUP($B25,Gesamt!$A$5:$I$299,8,FALSE)</f>
        <v>27.16</v>
      </c>
      <c r="J25" s="10" t="str">
        <f>+VLOOKUP($B25,Gesamt!$A$5:$Q$299,9,FALSE)</f>
        <v>27,60</v>
      </c>
      <c r="K25" s="10">
        <f>+VLOOKUP($B25,Gesamt!$A$5:$Q$299,10,FALSE)</f>
        <v>0</v>
      </c>
      <c r="L25" s="10">
        <f>+VLOOKUP($B25,Gesamt!$A$5:$Q$299,11,FALSE)</f>
        <v>0</v>
      </c>
      <c r="M25" s="10">
        <f>+VLOOKUP($B25,Gesamt!$A$5:$Q$299,12,FALSE)</f>
        <v>0</v>
      </c>
      <c r="N25" s="10">
        <f>+VLOOKUP($B25,Gesamt!$A$5:$Q$299,13,FALSE)</f>
        <v>0</v>
      </c>
      <c r="O25" s="10">
        <f>+VLOOKUP($B25,Gesamt!$A$5:$Q$299,14,FALSE)</f>
        <v>0</v>
      </c>
      <c r="P25" s="10">
        <f>+VLOOKUP($B25,Gesamt!$A$5:$Q$299,15,FALSE)</f>
        <v>0</v>
      </c>
      <c r="Q25" s="10">
        <f>+VLOOKUP($B25,Gesamt!$A$5:$Q$299,16,FALSE)</f>
        <v>0</v>
      </c>
      <c r="R25" s="10">
        <f t="shared" si="2"/>
        <v>109.32</v>
      </c>
      <c r="S25" s="8">
        <f t="shared" si="3"/>
        <v>-109.32</v>
      </c>
    </row>
    <row r="26" spans="1:19" ht="12.75">
      <c r="A26" s="1">
        <f t="shared" si="1"/>
        <v>19</v>
      </c>
      <c r="B26" s="1">
        <v>150</v>
      </c>
      <c r="C26" s="2" t="str">
        <f>+VLOOKUP($B26,Gesamt!$A$5:$D$299,2,FALSE)</f>
        <v>Plinius</v>
      </c>
      <c r="D26" s="2" t="str">
        <f>+VLOOKUP($B26,Gesamt!$A$5:$D$299,3,FALSE)</f>
        <v>Erik</v>
      </c>
      <c r="E26" s="1" t="str">
        <f>+VLOOKUP($B26,Gesamt!$A$5:$D$299,4,FALSE)</f>
        <v>Xanten</v>
      </c>
      <c r="F26" s="10" t="str">
        <f>+VLOOKUP($B26,Gesamt!$A$5:$F$299,5,FALSE)</f>
        <v>27,81</v>
      </c>
      <c r="G26" s="10" t="str">
        <f>+VLOOKUP($B26,Gesamt!$A$5:$G$299,6,FALSE)</f>
        <v>27,39</v>
      </c>
      <c r="H26" s="10" t="str">
        <f>+VLOOKUP($B26,Gesamt!$A$5:$H$299,7,FALSE)</f>
        <v>27,63</v>
      </c>
      <c r="I26" s="10" t="str">
        <f>+VLOOKUP($B26,Gesamt!$A$5:$I$299,8,FALSE)</f>
        <v>27,04</v>
      </c>
      <c r="J26" s="10" t="str">
        <f>+VLOOKUP($B26,Gesamt!$A$5:$Q$299,9,FALSE)</f>
        <v>27,29</v>
      </c>
      <c r="K26" s="10">
        <f>+VLOOKUP($B26,Gesamt!$A$5:$Q$299,10,FALSE)</f>
        <v>0</v>
      </c>
      <c r="L26" s="10">
        <f>+VLOOKUP($B26,Gesamt!$A$5:$Q$299,11,FALSE)</f>
        <v>0</v>
      </c>
      <c r="M26" s="10">
        <f>+VLOOKUP($B26,Gesamt!$A$5:$Q$299,12,FALSE)</f>
        <v>0</v>
      </c>
      <c r="N26" s="10">
        <f>+VLOOKUP($B26,Gesamt!$A$5:$Q$299,13,FALSE)</f>
        <v>0</v>
      </c>
      <c r="O26" s="10">
        <f>+VLOOKUP($B26,Gesamt!$A$5:$Q$299,14,FALSE)</f>
        <v>0</v>
      </c>
      <c r="P26" s="10">
        <f>+VLOOKUP($B26,Gesamt!$A$5:$Q$299,15,FALSE)</f>
        <v>0</v>
      </c>
      <c r="Q26" s="10">
        <f>+VLOOKUP($B26,Gesamt!$A$5:$Q$299,16,FALSE)</f>
        <v>0</v>
      </c>
      <c r="R26" s="10">
        <f t="shared" si="2"/>
        <v>109.35</v>
      </c>
      <c r="S26" s="8">
        <f t="shared" si="3"/>
        <v>-109.35</v>
      </c>
    </row>
    <row r="27" spans="1:19" ht="12.75">
      <c r="A27" s="1">
        <f t="shared" si="1"/>
        <v>20</v>
      </c>
      <c r="B27" s="1">
        <v>194</v>
      </c>
      <c r="C27" s="2" t="str">
        <f>+VLOOKUP($B27,Gesamt!$A$5:$D$299,2,FALSE)</f>
        <v>Voß</v>
      </c>
      <c r="D27" s="2" t="str">
        <f>+VLOOKUP($B27,Gesamt!$A$5:$D$299,3,FALSE)</f>
        <v>Marie-Charlotte</v>
      </c>
      <c r="E27" s="1" t="str">
        <f>+VLOOKUP($B27,Gesamt!$A$5:$D$299,4,FALSE)</f>
        <v>Bergkamen</v>
      </c>
      <c r="F27" s="10" t="str">
        <f>+VLOOKUP($B27,Gesamt!$A$5:$F$299,5,FALSE)</f>
        <v>28,22</v>
      </c>
      <c r="G27" s="10" t="str">
        <f>+VLOOKUP($B27,Gesamt!$A$5:$G$299,6,FALSE)</f>
        <v>27,25</v>
      </c>
      <c r="H27" s="10" t="str">
        <f>+VLOOKUP($B27,Gesamt!$A$5:$H$299,7,FALSE)</f>
        <v>27,75</v>
      </c>
      <c r="I27" s="10" t="str">
        <f>+VLOOKUP($B27,Gesamt!$A$5:$I$299,8,FALSE)</f>
        <v>27,36</v>
      </c>
      <c r="J27" s="10" t="str">
        <f>+VLOOKUP($B27,Gesamt!$A$5:$Q$299,9,FALSE)</f>
        <v>27,23</v>
      </c>
      <c r="K27" s="10">
        <f>+VLOOKUP($B27,Gesamt!$A$5:$Q$299,10,FALSE)</f>
        <v>0</v>
      </c>
      <c r="L27" s="10">
        <f>+VLOOKUP($B27,Gesamt!$A$5:$Q$299,11,FALSE)</f>
        <v>0</v>
      </c>
      <c r="M27" s="10">
        <f>+VLOOKUP($B27,Gesamt!$A$5:$Q$299,12,FALSE)</f>
        <v>0</v>
      </c>
      <c r="N27" s="10">
        <f>+VLOOKUP($B27,Gesamt!$A$5:$Q$299,13,FALSE)</f>
        <v>0</v>
      </c>
      <c r="O27" s="10">
        <f>+VLOOKUP($B27,Gesamt!$A$5:$Q$299,14,FALSE)</f>
        <v>0</v>
      </c>
      <c r="P27" s="10">
        <f>+VLOOKUP($B27,Gesamt!$A$5:$Q$299,15,FALSE)</f>
        <v>0</v>
      </c>
      <c r="Q27" s="10">
        <f>+VLOOKUP($B27,Gesamt!$A$5:$Q$299,16,FALSE)</f>
        <v>0</v>
      </c>
      <c r="R27" s="10">
        <f t="shared" si="2"/>
        <v>109.59</v>
      </c>
      <c r="S27" s="8">
        <f t="shared" si="3"/>
        <v>-109.59</v>
      </c>
    </row>
    <row r="28" spans="1:19" ht="12.75">
      <c r="A28" s="1">
        <f t="shared" si="1"/>
        <v>21</v>
      </c>
      <c r="B28" s="1">
        <v>199</v>
      </c>
      <c r="C28" s="2" t="str">
        <f>+VLOOKUP($B28,Gesamt!$A$5:$D$299,2,FALSE)</f>
        <v>Claus</v>
      </c>
      <c r="D28" s="2" t="str">
        <f>+VLOOKUP($B28,Gesamt!$A$5:$D$299,3,FALSE)</f>
        <v>Maik</v>
      </c>
      <c r="E28" s="1" t="str">
        <f>+VLOOKUP($B28,Gesamt!$A$5:$D$299,4,FALSE)</f>
        <v>Bergkamen</v>
      </c>
      <c r="F28" s="10" t="str">
        <f>+VLOOKUP($B28,Gesamt!$A$5:$F$299,5,FALSE)</f>
        <v>28,27</v>
      </c>
      <c r="G28" s="10" t="str">
        <f>+VLOOKUP($B28,Gesamt!$A$5:$G$299,6,FALSE)</f>
        <v>27,54</v>
      </c>
      <c r="H28" s="10" t="str">
        <f>+VLOOKUP($B28,Gesamt!$A$5:$H$299,7,FALSE)</f>
        <v>27,62</v>
      </c>
      <c r="I28" s="10">
        <f>+VLOOKUP($B28,Gesamt!$A$5:$I$299,8,FALSE)</f>
        <v>27.32</v>
      </c>
      <c r="J28" s="10" t="str">
        <f>+VLOOKUP($B28,Gesamt!$A$5:$Q$299,9,FALSE)</f>
        <v>27,81</v>
      </c>
      <c r="K28" s="10">
        <f>+VLOOKUP($B28,Gesamt!$A$5:$Q$299,10,FALSE)</f>
        <v>0</v>
      </c>
      <c r="L28" s="10">
        <f>+VLOOKUP($B28,Gesamt!$A$5:$Q$299,11,FALSE)</f>
        <v>0</v>
      </c>
      <c r="M28" s="10">
        <f>+VLOOKUP($B28,Gesamt!$A$5:$Q$299,12,FALSE)</f>
        <v>0</v>
      </c>
      <c r="N28" s="10">
        <f>+VLOOKUP($B28,Gesamt!$A$5:$Q$299,13,FALSE)</f>
        <v>0</v>
      </c>
      <c r="O28" s="10">
        <f>+VLOOKUP($B28,Gesamt!$A$5:$Q$299,14,FALSE)</f>
        <v>0</v>
      </c>
      <c r="P28" s="10">
        <f>+VLOOKUP($B28,Gesamt!$A$5:$Q$299,15,FALSE)</f>
        <v>0</v>
      </c>
      <c r="Q28" s="10">
        <f>+VLOOKUP($B28,Gesamt!$A$5:$Q$299,16,FALSE)</f>
        <v>0</v>
      </c>
      <c r="R28" s="10">
        <f t="shared" si="2"/>
        <v>110.29</v>
      </c>
      <c r="S28" s="8">
        <f t="shared" si="3"/>
        <v>-110.29</v>
      </c>
    </row>
    <row r="29" spans="1:19" ht="12.75">
      <c r="A29" s="1">
        <f t="shared" si="1"/>
        <v>22</v>
      </c>
      <c r="B29" s="1">
        <v>195</v>
      </c>
      <c r="C29" s="2" t="str">
        <f>+VLOOKUP($B29,Gesamt!$A$5:$D$299,2,FALSE)</f>
        <v>Müller</v>
      </c>
      <c r="D29" s="2" t="str">
        <f>+VLOOKUP($B29,Gesamt!$A$5:$D$299,3,FALSE)</f>
        <v>Leon</v>
      </c>
      <c r="E29" s="1" t="str">
        <f>+VLOOKUP($B29,Gesamt!$A$5:$D$299,4,FALSE)</f>
        <v>Kerpen</v>
      </c>
      <c r="F29" s="10" t="str">
        <f>+VLOOKUP($B29,Gesamt!$A$5:$F$299,5,FALSE)</f>
        <v>28,22</v>
      </c>
      <c r="G29" s="10" t="str">
        <f>+VLOOKUP($B29,Gesamt!$A$5:$G$299,6,FALSE)</f>
        <v>28,09</v>
      </c>
      <c r="H29" s="10" t="str">
        <f>+VLOOKUP($B29,Gesamt!$A$5:$H$299,7,FALSE)</f>
        <v>27,75</v>
      </c>
      <c r="I29" s="10" t="str">
        <f>+VLOOKUP($B29,Gesamt!$A$5:$I$299,8,FALSE)</f>
        <v>27,89</v>
      </c>
      <c r="J29" s="10" t="str">
        <f>+VLOOKUP($B29,Gesamt!$A$5:$Q$299,9,FALSE)</f>
        <v>27,39</v>
      </c>
      <c r="K29" s="10">
        <f>+VLOOKUP($B29,Gesamt!$A$5:$Q$299,10,FALSE)</f>
        <v>0</v>
      </c>
      <c r="L29" s="10">
        <f>+VLOOKUP($B29,Gesamt!$A$5:$Q$299,11,FALSE)</f>
        <v>0</v>
      </c>
      <c r="M29" s="10">
        <f>+VLOOKUP($B29,Gesamt!$A$5:$Q$299,12,FALSE)</f>
        <v>0</v>
      </c>
      <c r="N29" s="10">
        <f>+VLOOKUP($B29,Gesamt!$A$5:$Q$299,13,FALSE)</f>
        <v>0</v>
      </c>
      <c r="O29" s="10">
        <f>+VLOOKUP($B29,Gesamt!$A$5:$Q$299,14,FALSE)</f>
        <v>0</v>
      </c>
      <c r="P29" s="10">
        <f>+VLOOKUP($B29,Gesamt!$A$5:$Q$299,15,FALSE)</f>
        <v>0</v>
      </c>
      <c r="Q29" s="10">
        <f>+VLOOKUP($B29,Gesamt!$A$5:$Q$299,16,FALSE)</f>
        <v>0</v>
      </c>
      <c r="R29" s="10">
        <f t="shared" si="2"/>
        <v>111.12</v>
      </c>
      <c r="S29" s="8">
        <f t="shared" si="3"/>
        <v>-111.12</v>
      </c>
    </row>
    <row r="30" spans="1:19" ht="12.75">
      <c r="A30" s="1">
        <f t="shared" si="1"/>
        <v>23</v>
      </c>
      <c r="B30" s="1">
        <v>196</v>
      </c>
      <c r="C30" s="2" t="str">
        <f>+VLOOKUP($B30,Gesamt!$A$5:$D$299,2,FALSE)</f>
        <v>Herweg</v>
      </c>
      <c r="D30" s="2" t="str">
        <f>+VLOOKUP($B30,Gesamt!$A$5:$D$299,3,FALSE)</f>
        <v>Janik Niko</v>
      </c>
      <c r="E30" s="1" t="str">
        <f>+VLOOKUP($B30,Gesamt!$A$5:$D$299,4,FALSE)</f>
        <v>Kerpen</v>
      </c>
      <c r="F30" s="10" t="str">
        <f>+VLOOKUP($B30,Gesamt!$A$5:$F$299,5,FALSE)</f>
        <v>28,89</v>
      </c>
      <c r="G30" s="10" t="str">
        <f>+VLOOKUP($B30,Gesamt!$A$5:$G$299,6,FALSE)</f>
        <v>27,72</v>
      </c>
      <c r="H30" s="10" t="str">
        <f>+VLOOKUP($B30,Gesamt!$A$5:$H$299,7,FALSE)</f>
        <v>28,03</v>
      </c>
      <c r="I30" s="10" t="str">
        <f>+VLOOKUP($B30,Gesamt!$A$5:$I$299,8,FALSE)</f>
        <v>27,74</v>
      </c>
      <c r="J30" s="10" t="str">
        <f>+VLOOKUP($B30,Gesamt!$A$5:$Q$299,9,FALSE)</f>
        <v>27,87</v>
      </c>
      <c r="K30" s="10">
        <f>+VLOOKUP($B30,Gesamt!$A$5:$Q$299,10,FALSE)</f>
        <v>0</v>
      </c>
      <c r="L30" s="10">
        <f>+VLOOKUP($B30,Gesamt!$A$5:$Q$299,11,FALSE)</f>
        <v>0</v>
      </c>
      <c r="M30" s="10">
        <f>+VLOOKUP($B30,Gesamt!$A$5:$Q$299,12,FALSE)</f>
        <v>0</v>
      </c>
      <c r="N30" s="10">
        <f>+VLOOKUP($B30,Gesamt!$A$5:$Q$299,13,FALSE)</f>
        <v>0</v>
      </c>
      <c r="O30" s="10">
        <f>+VLOOKUP($B30,Gesamt!$A$5:$Q$299,14,FALSE)</f>
        <v>0</v>
      </c>
      <c r="P30" s="10">
        <f>+VLOOKUP($B30,Gesamt!$A$5:$Q$299,15,FALSE)</f>
        <v>0</v>
      </c>
      <c r="Q30" s="10">
        <f>+VLOOKUP($B30,Gesamt!$A$5:$Q$299,16,FALSE)</f>
        <v>0</v>
      </c>
      <c r="R30" s="10">
        <f t="shared" si="2"/>
        <v>111.36</v>
      </c>
      <c r="S30" s="8">
        <f t="shared" si="3"/>
        <v>-111.36</v>
      </c>
    </row>
    <row r="31" spans="1:19" ht="12.75">
      <c r="A31" s="1">
        <f t="shared" si="1"/>
        <v>24</v>
      </c>
      <c r="B31" s="1">
        <v>197</v>
      </c>
      <c r="C31" s="2" t="str">
        <f>+VLOOKUP($B31,Gesamt!$A$5:$D$299,2,FALSE)</f>
        <v>Götz-Heinemann</v>
      </c>
      <c r="D31" s="2" t="str">
        <f>+VLOOKUP($B31,Gesamt!$A$5:$D$299,3,FALSE)</f>
        <v>David</v>
      </c>
      <c r="E31" s="1" t="str">
        <f>+VLOOKUP($B31,Gesamt!$A$5:$D$299,4,FALSE)</f>
        <v>Kerpen</v>
      </c>
      <c r="F31" s="10" t="str">
        <f>+VLOOKUP($B31,Gesamt!$A$5:$F$299,5,FALSE)</f>
        <v>28,50</v>
      </c>
      <c r="G31" s="10" t="str">
        <f>+VLOOKUP($B31,Gesamt!$A$5:$G$299,6,FALSE)</f>
        <v>28,31</v>
      </c>
      <c r="H31" s="10" t="str">
        <f>+VLOOKUP($B31,Gesamt!$A$5:$H$299,7,FALSE)</f>
        <v>27,61</v>
      </c>
      <c r="I31" s="10" t="str">
        <f>+VLOOKUP($B31,Gesamt!$A$5:$I$299,8,FALSE)</f>
        <v>28,14</v>
      </c>
      <c r="J31" s="10" t="str">
        <f>+VLOOKUP($B31,Gesamt!$A$5:$Q$299,9,FALSE)</f>
        <v>27,52</v>
      </c>
      <c r="K31" s="10">
        <f>+VLOOKUP($B31,Gesamt!$A$5:$Q$299,10,FALSE)</f>
        <v>0</v>
      </c>
      <c r="L31" s="10">
        <f>+VLOOKUP($B31,Gesamt!$A$5:$Q$299,11,FALSE)</f>
        <v>0</v>
      </c>
      <c r="M31" s="10">
        <f>+VLOOKUP($B31,Gesamt!$A$5:$Q$299,12,FALSE)</f>
        <v>0</v>
      </c>
      <c r="N31" s="10">
        <f>+VLOOKUP($B31,Gesamt!$A$5:$Q$299,13,FALSE)</f>
        <v>0</v>
      </c>
      <c r="O31" s="10">
        <f>+VLOOKUP($B31,Gesamt!$A$5:$Q$299,14,FALSE)</f>
        <v>0</v>
      </c>
      <c r="P31" s="10">
        <f>+VLOOKUP($B31,Gesamt!$A$5:$Q$299,15,FALSE)</f>
        <v>0</v>
      </c>
      <c r="Q31" s="10">
        <f>+VLOOKUP($B31,Gesamt!$A$5:$Q$299,16,FALSE)</f>
        <v>0</v>
      </c>
      <c r="R31" s="10">
        <f t="shared" si="2"/>
        <v>111.58</v>
      </c>
      <c r="S31" s="8">
        <f t="shared" si="3"/>
        <v>-111.58</v>
      </c>
    </row>
    <row r="32" spans="1:19" ht="12.75">
      <c r="A32" s="1">
        <f t="shared" si="1"/>
        <v>25</v>
      </c>
      <c r="B32" s="1">
        <v>190</v>
      </c>
      <c r="C32" s="2" t="str">
        <f>+VLOOKUP($B32,Gesamt!$A$5:$D$299,2,FALSE)</f>
        <v>André</v>
      </c>
      <c r="D32" s="2" t="str">
        <f>+VLOOKUP($B32,Gesamt!$A$5:$D$299,3,FALSE)</f>
        <v>Jaqueline</v>
      </c>
      <c r="E32" s="1" t="str">
        <f>+VLOOKUP($B32,Gesamt!$A$5:$D$299,4,FALSE)</f>
        <v>Viersen</v>
      </c>
      <c r="F32" s="10" t="str">
        <f>+VLOOKUP($B32,Gesamt!$A$5:$F$299,5,FALSE)</f>
        <v>29,95</v>
      </c>
      <c r="G32" s="10" t="str">
        <f>+VLOOKUP($B32,Gesamt!$A$5:$G$299,6,FALSE)</f>
        <v>28,04</v>
      </c>
      <c r="H32" s="10" t="str">
        <f>+VLOOKUP($B32,Gesamt!$A$5:$H$299,7,FALSE)</f>
        <v>31,67</v>
      </c>
      <c r="I32" s="10" t="str">
        <f>+VLOOKUP($B32,Gesamt!$A$5:$I$299,8,FALSE)</f>
        <v>27,97</v>
      </c>
      <c r="J32" s="10" t="str">
        <f>+VLOOKUP($B32,Gesamt!$A$5:$Q$299,9,FALSE)</f>
        <v>27,79</v>
      </c>
      <c r="K32" s="10">
        <f>+VLOOKUP($B32,Gesamt!$A$5:$Q$299,10,FALSE)</f>
        <v>0</v>
      </c>
      <c r="L32" s="10">
        <f>+VLOOKUP($B32,Gesamt!$A$5:$Q$299,11,FALSE)</f>
        <v>0</v>
      </c>
      <c r="M32" s="10">
        <f>+VLOOKUP($B32,Gesamt!$A$5:$Q$299,12,FALSE)</f>
        <v>0</v>
      </c>
      <c r="N32" s="10">
        <f>+VLOOKUP($B32,Gesamt!$A$5:$Q$299,13,FALSE)</f>
        <v>0</v>
      </c>
      <c r="O32" s="10">
        <f>+VLOOKUP($B32,Gesamt!$A$5:$Q$299,14,FALSE)</f>
        <v>0</v>
      </c>
      <c r="P32" s="10">
        <f>+VLOOKUP($B32,Gesamt!$A$5:$Q$299,15,FALSE)</f>
        <v>0</v>
      </c>
      <c r="Q32" s="10">
        <f>+VLOOKUP($B32,Gesamt!$A$5:$Q$299,16,FALSE)</f>
        <v>0</v>
      </c>
      <c r="R32" s="10">
        <f t="shared" si="2"/>
        <v>115.47</v>
      </c>
      <c r="S32" s="8">
        <f t="shared" si="3"/>
        <v>-115.47</v>
      </c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&amp;CKerpener Seifenkistenrennen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3:U50"/>
  <sheetViews>
    <sheetView zoomScale="95" zoomScaleNormal="95" workbookViewId="0" topLeftCell="E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0</v>
      </c>
      <c r="G5" s="10">
        <f t="shared" si="0"/>
        <v>0</v>
      </c>
      <c r="H5" s="10">
        <f t="shared" si="0"/>
        <v>25.88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22" t="s">
        <v>16</v>
      </c>
      <c r="M6" s="22"/>
      <c r="N6" s="22"/>
      <c r="O6" s="22"/>
      <c r="P6" s="22"/>
      <c r="Q6" s="22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45">IF(R8&gt;0,RANK(S8,S$1:S$65536),0)</f>
        <v>1</v>
      </c>
      <c r="B8" s="1">
        <v>319</v>
      </c>
      <c r="C8" s="2" t="str">
        <f>+VLOOKUP($B8,Gesamt!$A$5:$D$299,2,FALSE)</f>
        <v>Isaac</v>
      </c>
      <c r="D8" s="2" t="str">
        <f>+VLOOKUP($B8,Gesamt!$A$5:$D$299,3,FALSE)</f>
        <v>Marvin</v>
      </c>
      <c r="E8" s="1" t="str">
        <f>+VLOOKUP($B8,Gesamt!$A$5:$D$299,4,FALSE)</f>
        <v>Simmerath</v>
      </c>
      <c r="F8" s="10" t="str">
        <f>+VLOOKUP($B8,Gesamt!$A$5:$F$299,5,FALSE)</f>
        <v>26,19</v>
      </c>
      <c r="G8" s="10" t="str">
        <f>+VLOOKUP($B8,Gesamt!$A$5:$G$299,6,FALSE)</f>
        <v>26,30</v>
      </c>
      <c r="H8" s="10" t="str">
        <f>+VLOOKUP($B8,Gesamt!$A$5:$H$299,7,FALSE)</f>
        <v>25,92</v>
      </c>
      <c r="I8" s="10" t="str">
        <f>+VLOOKUP($B8,Gesamt!$A$5:$I$299,8,FALSE)</f>
        <v>25,87</v>
      </c>
      <c r="J8" s="10" t="str">
        <f>+VLOOKUP($B8,Gesamt!$A$5:$Q$299,9,FALSE)</f>
        <v>25,84</v>
      </c>
      <c r="K8" s="10">
        <f>+VLOOKUP($B8,Gesamt!$A$5:$Q$299,10,FALSE)</f>
        <v>0</v>
      </c>
      <c r="L8" s="10">
        <f>+VLOOKUP($B8,Gesamt!$A$5:$Q$299,11,FALSE)</f>
        <v>0</v>
      </c>
      <c r="M8" s="10">
        <f>+VLOOKUP($B8,Gesamt!$A$5:$Q$299,12,FALSE)</f>
        <v>0</v>
      </c>
      <c r="N8" s="10">
        <f>+VLOOKUP($B8,Gesamt!$A$5:$Q$299,13,FALSE)</f>
        <v>0</v>
      </c>
      <c r="O8" s="10">
        <f>+VLOOKUP($B8,Gesamt!$A$5:$Q$299,14,FALSE)</f>
        <v>0</v>
      </c>
      <c r="P8" s="10">
        <f>+VLOOKUP($B8,Gesamt!$A$5:$Q$299,15,FALSE)</f>
        <v>0</v>
      </c>
      <c r="Q8" s="10">
        <f>+VLOOKUP($B8,Gesamt!$A$5:$Q$299,16,FALSE)</f>
        <v>0</v>
      </c>
      <c r="R8" s="10">
        <f aca="true" t="shared" si="2" ref="R8:R45">(F8*$F$4+G8*$G$4+H8*$H$4+I8*$I$4+J8*$J$4+K8*$K$4+L8*$F$4+M8*$G$4+N8*$H$4+O8*$I$4+P8*$J$4+Q8*$J$4)</f>
        <v>103.93</v>
      </c>
      <c r="S8" s="8">
        <f aca="true" t="shared" si="3" ref="S8:S45">IF(R8&gt;0,R8*-1,-1000)</f>
        <v>-103.93</v>
      </c>
    </row>
    <row r="9" spans="1:19" ht="12.75">
      <c r="A9" s="1">
        <f t="shared" si="1"/>
        <v>2</v>
      </c>
      <c r="B9" s="1">
        <v>302</v>
      </c>
      <c r="C9" s="2" t="str">
        <f>+VLOOKUP($B9,Gesamt!$A$5:$D$299,2,FALSE)</f>
        <v>Förster</v>
      </c>
      <c r="D9" s="2" t="str">
        <f>+VLOOKUP($B9,Gesamt!$A$5:$D$299,3,FALSE)</f>
        <v>Lars</v>
      </c>
      <c r="E9" s="1" t="str">
        <f>+VLOOKUP($B9,Gesamt!$A$5:$D$299,4,FALSE)</f>
        <v>Simmerath</v>
      </c>
      <c r="F9" s="10" t="str">
        <f>+VLOOKUP($B9,Gesamt!$A$5:$F$299,5,FALSE)</f>
        <v>26,25</v>
      </c>
      <c r="G9" s="10" t="str">
        <f>+VLOOKUP($B9,Gesamt!$A$5:$G$299,6,FALSE)</f>
        <v>26,33</v>
      </c>
      <c r="H9" s="10">
        <f>+VLOOKUP($B9,Gesamt!$A$5:$H$299,7,FALSE)</f>
        <v>25.88</v>
      </c>
      <c r="I9" s="10" t="str">
        <f>+VLOOKUP($B9,Gesamt!$A$5:$I$299,8,FALSE)</f>
        <v>26,09</v>
      </c>
      <c r="J9" s="10" t="str">
        <f>+VLOOKUP($B9,Gesamt!$A$5:$Q$299,9,FALSE)</f>
        <v>25,85</v>
      </c>
      <c r="K9" s="10">
        <f>+VLOOKUP($B9,Gesamt!$A$5:$Q$299,10,FALSE)</f>
        <v>0</v>
      </c>
      <c r="L9" s="10">
        <f>+VLOOKUP($B9,Gesamt!$A$5:$Q$299,11,FALSE)</f>
        <v>0</v>
      </c>
      <c r="M9" s="10">
        <f>+VLOOKUP($B9,Gesamt!$A$5:$Q$299,12,FALSE)</f>
        <v>0</v>
      </c>
      <c r="N9" s="10">
        <f>+VLOOKUP($B9,Gesamt!$A$5:$Q$299,13,FALSE)</f>
        <v>0</v>
      </c>
      <c r="O9" s="10">
        <f>+VLOOKUP($B9,Gesamt!$A$5:$Q$299,14,FALSE)</f>
        <v>0</v>
      </c>
      <c r="P9" s="10">
        <f>+VLOOKUP($B9,Gesamt!$A$5:$Q$299,15,FALSE)</f>
        <v>0</v>
      </c>
      <c r="Q9" s="10">
        <f>+VLOOKUP($B9,Gesamt!$A$5:$Q$299,16,FALSE)</f>
        <v>0</v>
      </c>
      <c r="R9" s="10">
        <f t="shared" si="2"/>
        <v>104.15</v>
      </c>
      <c r="S9" s="8">
        <f t="shared" si="3"/>
        <v>-104.15</v>
      </c>
    </row>
    <row r="10" spans="1:19" ht="12.75">
      <c r="A10" s="1">
        <f t="shared" si="1"/>
        <v>3</v>
      </c>
      <c r="B10" s="1">
        <v>308</v>
      </c>
      <c r="C10" s="2" t="str">
        <f>+VLOOKUP($B10,Gesamt!$A$5:$D$299,2,FALSE)</f>
        <v>Meyer</v>
      </c>
      <c r="D10" s="2" t="str">
        <f>+VLOOKUP($B10,Gesamt!$A$5:$D$299,3,FALSE)</f>
        <v>Patrick</v>
      </c>
      <c r="E10" s="1" t="str">
        <f>+VLOOKUP($B10,Gesamt!$A$5:$D$299,4,FALSE)</f>
        <v>Simmerath</v>
      </c>
      <c r="F10" s="10" t="str">
        <f>+VLOOKUP($B10,Gesamt!$A$5:$F$299,5,FALSE)</f>
        <v>26,21</v>
      </c>
      <c r="G10" s="10" t="str">
        <f>+VLOOKUP($B10,Gesamt!$A$5:$G$299,6,FALSE)</f>
        <v>26,41</v>
      </c>
      <c r="H10" s="10" t="str">
        <f>+VLOOKUP($B10,Gesamt!$A$5:$H$299,7,FALSE)</f>
        <v>26,05</v>
      </c>
      <c r="I10" s="10" t="str">
        <f>+VLOOKUP($B10,Gesamt!$A$5:$I$299,8,FALSE)</f>
        <v>26,08</v>
      </c>
      <c r="J10" s="10" t="str">
        <f>+VLOOKUP($B10,Gesamt!$A$5:$Q$299,9,FALSE)</f>
        <v>25,69</v>
      </c>
      <c r="K10" s="10">
        <f>+VLOOKUP($B10,Gesamt!$A$5:$Q$299,10,FALSE)</f>
        <v>0</v>
      </c>
      <c r="L10" s="10">
        <f>+VLOOKUP($B10,Gesamt!$A$5:$Q$299,11,FALSE)</f>
        <v>0</v>
      </c>
      <c r="M10" s="10">
        <f>+VLOOKUP($B10,Gesamt!$A$5:$Q$299,12,FALSE)</f>
        <v>0</v>
      </c>
      <c r="N10" s="10">
        <f>+VLOOKUP($B10,Gesamt!$A$5:$Q$299,13,FALSE)</f>
        <v>0</v>
      </c>
      <c r="O10" s="10">
        <f>+VLOOKUP($B10,Gesamt!$A$5:$Q$299,14,FALSE)</f>
        <v>0</v>
      </c>
      <c r="P10" s="10">
        <f>+VLOOKUP($B10,Gesamt!$A$5:$Q$299,15,FALSE)</f>
        <v>0</v>
      </c>
      <c r="Q10" s="10">
        <f>+VLOOKUP($B10,Gesamt!$A$5:$Q$299,16,FALSE)</f>
        <v>0</v>
      </c>
      <c r="R10" s="10">
        <f t="shared" si="2"/>
        <v>104.23</v>
      </c>
      <c r="S10" s="8">
        <f t="shared" si="3"/>
        <v>-104.23</v>
      </c>
    </row>
    <row r="11" spans="1:19" ht="12.75">
      <c r="A11" s="1">
        <f t="shared" si="1"/>
        <v>4</v>
      </c>
      <c r="B11" s="1">
        <v>317</v>
      </c>
      <c r="C11" s="2" t="str">
        <f>+VLOOKUP($B11,Gesamt!$A$5:$D$299,2,FALSE)</f>
        <v>Deck</v>
      </c>
      <c r="D11" s="2" t="str">
        <f>+VLOOKUP($B11,Gesamt!$A$5:$D$299,3,FALSE)</f>
        <v>Manuel</v>
      </c>
      <c r="E11" s="1" t="str">
        <f>+VLOOKUP($B11,Gesamt!$A$5:$D$299,4,FALSE)</f>
        <v>Simmerath</v>
      </c>
      <c r="F11" s="10" t="str">
        <f>+VLOOKUP($B11,Gesamt!$A$5:$F$299,5,FALSE)</f>
        <v>26,58</v>
      </c>
      <c r="G11" s="10" t="str">
        <f>+VLOOKUP($B11,Gesamt!$A$5:$G$299,6,FALSE)</f>
        <v>26,07</v>
      </c>
      <c r="H11" s="10" t="str">
        <f>+VLOOKUP($B11,Gesamt!$A$5:$H$299,7,FALSE)</f>
        <v>26,29</v>
      </c>
      <c r="I11" s="10" t="str">
        <f>+VLOOKUP($B11,Gesamt!$A$5:$I$299,8,FALSE)</f>
        <v>25,91</v>
      </c>
      <c r="J11" s="10" t="str">
        <f>+VLOOKUP($B11,Gesamt!$A$5:$Q$299,9,FALSE)</f>
        <v>26,10</v>
      </c>
      <c r="K11" s="10">
        <f>+VLOOKUP($B11,Gesamt!$A$5:$Q$299,10,FALSE)</f>
        <v>0</v>
      </c>
      <c r="L11" s="10">
        <f>+VLOOKUP($B11,Gesamt!$A$5:$Q$299,11,FALSE)</f>
        <v>0</v>
      </c>
      <c r="M11" s="10">
        <f>+VLOOKUP($B11,Gesamt!$A$5:$Q$299,12,FALSE)</f>
        <v>0</v>
      </c>
      <c r="N11" s="10">
        <f>+VLOOKUP($B11,Gesamt!$A$5:$Q$299,13,FALSE)</f>
        <v>0</v>
      </c>
      <c r="O11" s="10">
        <f>+VLOOKUP($B11,Gesamt!$A$5:$Q$299,14,FALSE)</f>
        <v>0</v>
      </c>
      <c r="P11" s="10">
        <f>+VLOOKUP($B11,Gesamt!$A$5:$Q$299,15,FALSE)</f>
        <v>0</v>
      </c>
      <c r="Q11" s="10">
        <f>+VLOOKUP($B11,Gesamt!$A$5:$Q$299,16,FALSE)</f>
        <v>0</v>
      </c>
      <c r="R11" s="10">
        <f t="shared" si="2"/>
        <v>104.37</v>
      </c>
      <c r="S11" s="8">
        <f t="shared" si="3"/>
        <v>-104.37</v>
      </c>
    </row>
    <row r="12" spans="1:19" ht="12.75">
      <c r="A12" s="1">
        <f t="shared" si="1"/>
        <v>5</v>
      </c>
      <c r="B12" s="1">
        <v>301</v>
      </c>
      <c r="C12" s="2" t="str">
        <f>+VLOOKUP($B12,Gesamt!$A$5:$D$299,2,FALSE)</f>
        <v>Förster</v>
      </c>
      <c r="D12" s="2" t="str">
        <f>+VLOOKUP($B12,Gesamt!$A$5:$D$299,3,FALSE)</f>
        <v>Stefan</v>
      </c>
      <c r="E12" s="1" t="str">
        <f>+VLOOKUP($B12,Gesamt!$A$5:$D$299,4,FALSE)</f>
        <v>Kerpen</v>
      </c>
      <c r="F12" s="10" t="str">
        <f>+VLOOKUP($B12,Gesamt!$A$5:$F$299,5,FALSE)</f>
        <v>26,67</v>
      </c>
      <c r="G12" s="10" t="str">
        <f>+VLOOKUP($B12,Gesamt!$A$5:$G$299,6,FALSE)</f>
        <v>26,15</v>
      </c>
      <c r="H12" s="10" t="str">
        <f>+VLOOKUP($B12,Gesamt!$A$5:$H$299,7,FALSE)</f>
        <v>26,33</v>
      </c>
      <c r="I12" s="10" t="str">
        <f>+VLOOKUP($B12,Gesamt!$A$5:$I$299,8,FALSE)</f>
        <v>25,96</v>
      </c>
      <c r="J12" s="10" t="str">
        <f>+VLOOKUP($B12,Gesamt!$A$5:$Q$299,9,FALSE)</f>
        <v>25,97</v>
      </c>
      <c r="K12" s="10">
        <f>+VLOOKUP($B12,Gesamt!$A$5:$Q$299,10,FALSE)</f>
        <v>0</v>
      </c>
      <c r="L12" s="10">
        <f>+VLOOKUP($B12,Gesamt!$A$5:$Q$299,11,FALSE)</f>
        <v>0</v>
      </c>
      <c r="M12" s="10">
        <f>+VLOOKUP($B12,Gesamt!$A$5:$Q$299,12,FALSE)</f>
        <v>0</v>
      </c>
      <c r="N12" s="10">
        <f>+VLOOKUP($B12,Gesamt!$A$5:$Q$299,13,FALSE)</f>
        <v>0</v>
      </c>
      <c r="O12" s="10">
        <f>+VLOOKUP($B12,Gesamt!$A$5:$Q$299,14,FALSE)</f>
        <v>0</v>
      </c>
      <c r="P12" s="10">
        <f>+VLOOKUP($B12,Gesamt!$A$5:$Q$299,15,FALSE)</f>
        <v>0</v>
      </c>
      <c r="Q12" s="10">
        <f>+VLOOKUP($B12,Gesamt!$A$5:$Q$299,16,FALSE)</f>
        <v>0</v>
      </c>
      <c r="R12" s="10">
        <f t="shared" si="2"/>
        <v>104.41</v>
      </c>
      <c r="S12" s="8">
        <f t="shared" si="3"/>
        <v>-104.41</v>
      </c>
    </row>
    <row r="13" spans="1:19" ht="12.75">
      <c r="A13" s="1">
        <f t="shared" si="1"/>
        <v>6</v>
      </c>
      <c r="B13" s="1">
        <v>388</v>
      </c>
      <c r="C13" s="2" t="str">
        <f>+VLOOKUP($B13,Gesamt!$A$5:$D$299,2,FALSE)</f>
        <v>Honscha</v>
      </c>
      <c r="D13" s="2" t="str">
        <f>+VLOOKUP($B13,Gesamt!$A$5:$D$299,3,FALSE)</f>
        <v>Moritz</v>
      </c>
      <c r="E13" s="1" t="str">
        <f>+VLOOKUP($B13,Gesamt!$A$5:$D$299,4,FALSE)</f>
        <v>Simmerath</v>
      </c>
      <c r="F13" s="10" t="str">
        <f>+VLOOKUP($B13,Gesamt!$A$5:$F$299,5,FALSE)</f>
        <v>26,21</v>
      </c>
      <c r="G13" s="10" t="str">
        <f>+VLOOKUP($B13,Gesamt!$A$5:$G$299,6,FALSE)</f>
        <v>26,32</v>
      </c>
      <c r="H13" s="10" t="str">
        <f>+VLOOKUP($B13,Gesamt!$A$5:$H$299,7,FALSE)</f>
        <v>26,05</v>
      </c>
      <c r="I13" s="10" t="str">
        <f>+VLOOKUP($B13,Gesamt!$A$5:$I$299,8,FALSE)</f>
        <v>26,08</v>
      </c>
      <c r="J13" s="10" t="str">
        <f>+VLOOKUP($B13,Gesamt!$A$5:$Q$299,9,FALSE)</f>
        <v>26,13</v>
      </c>
      <c r="K13" s="10">
        <f>+VLOOKUP($B13,Gesamt!$A$5:$Q$299,10,FALSE)</f>
        <v>0</v>
      </c>
      <c r="L13" s="10">
        <f>+VLOOKUP($B13,Gesamt!$A$5:$Q$299,11,FALSE)</f>
        <v>0</v>
      </c>
      <c r="M13" s="10">
        <f>+VLOOKUP($B13,Gesamt!$A$5:$Q$299,12,FALSE)</f>
        <v>0</v>
      </c>
      <c r="N13" s="10">
        <f>+VLOOKUP($B13,Gesamt!$A$5:$Q$299,13,FALSE)</f>
        <v>0</v>
      </c>
      <c r="O13" s="10">
        <f>+VLOOKUP($B13,Gesamt!$A$5:$Q$299,14,FALSE)</f>
        <v>0</v>
      </c>
      <c r="P13" s="10">
        <f>+VLOOKUP($B13,Gesamt!$A$5:$Q$299,15,FALSE)</f>
        <v>0</v>
      </c>
      <c r="Q13" s="10">
        <f>+VLOOKUP($B13,Gesamt!$A$5:$Q$299,16,FALSE)</f>
        <v>0</v>
      </c>
      <c r="R13" s="10">
        <f t="shared" si="2"/>
        <v>104.58</v>
      </c>
      <c r="S13" s="8">
        <f t="shared" si="3"/>
        <v>-104.58</v>
      </c>
    </row>
    <row r="14" spans="1:19" ht="12.75">
      <c r="A14" s="1">
        <f t="shared" si="1"/>
        <v>6</v>
      </c>
      <c r="B14" s="1">
        <v>307</v>
      </c>
      <c r="C14" s="2" t="str">
        <f>+VLOOKUP($B14,Gesamt!$A$5:$D$299,2,FALSE)</f>
        <v>Stagge</v>
      </c>
      <c r="D14" s="2" t="str">
        <f>+VLOOKUP($B14,Gesamt!$A$5:$D$299,3,FALSE)</f>
        <v>Jonas</v>
      </c>
      <c r="E14" s="1" t="str">
        <f>+VLOOKUP($B14,Gesamt!$A$5:$D$299,4,FALSE)</f>
        <v>Rheine</v>
      </c>
      <c r="F14" s="10" t="str">
        <f>+VLOOKUP($B14,Gesamt!$A$5:$F$299,5,FALSE)</f>
        <v>26,60</v>
      </c>
      <c r="G14" s="10" t="str">
        <f>+VLOOKUP($B14,Gesamt!$A$5:$G$299,6,FALSE)</f>
        <v>26,22</v>
      </c>
      <c r="H14" s="10" t="str">
        <f>+VLOOKUP($B14,Gesamt!$A$5:$H$299,7,FALSE)</f>
        <v>26,37</v>
      </c>
      <c r="I14" s="10" t="str">
        <f>+VLOOKUP($B14,Gesamt!$A$5:$I$299,8,FALSE)</f>
        <v>25,99</v>
      </c>
      <c r="J14" s="10" t="str">
        <f>+VLOOKUP($B14,Gesamt!$A$5:$Q$299,9,FALSE)</f>
        <v>26,00</v>
      </c>
      <c r="K14" s="10">
        <f>+VLOOKUP($B14,Gesamt!$A$5:$Q$299,10,FALSE)</f>
        <v>0</v>
      </c>
      <c r="L14" s="10">
        <f>+VLOOKUP($B14,Gesamt!$A$5:$Q$299,11,FALSE)</f>
        <v>0</v>
      </c>
      <c r="M14" s="10">
        <f>+VLOOKUP($B14,Gesamt!$A$5:$Q$299,12,FALSE)</f>
        <v>0</v>
      </c>
      <c r="N14" s="10">
        <f>+VLOOKUP($B14,Gesamt!$A$5:$Q$299,13,FALSE)</f>
        <v>0</v>
      </c>
      <c r="O14" s="10">
        <f>+VLOOKUP($B14,Gesamt!$A$5:$Q$299,14,FALSE)</f>
        <v>0</v>
      </c>
      <c r="P14" s="10">
        <f>+VLOOKUP($B14,Gesamt!$A$5:$Q$299,15,FALSE)</f>
        <v>0</v>
      </c>
      <c r="Q14" s="10">
        <f>+VLOOKUP($B14,Gesamt!$A$5:$Q$299,16,FALSE)</f>
        <v>0</v>
      </c>
      <c r="R14" s="10">
        <f t="shared" si="2"/>
        <v>104.58</v>
      </c>
      <c r="S14" s="8">
        <f t="shared" si="3"/>
        <v>-104.58</v>
      </c>
    </row>
    <row r="15" spans="1:19" ht="12.75">
      <c r="A15" s="1">
        <f t="shared" si="1"/>
        <v>6</v>
      </c>
      <c r="B15" s="1">
        <v>322</v>
      </c>
      <c r="C15" s="2" t="str">
        <f>+VLOOKUP($B15,Gesamt!$A$5:$D$299,2,FALSE)</f>
        <v>Gorgus</v>
      </c>
      <c r="D15" s="2" t="str">
        <f>+VLOOKUP($B15,Gesamt!$A$5:$D$299,3,FALSE)</f>
        <v>Sandra</v>
      </c>
      <c r="E15" s="1" t="str">
        <f>+VLOOKUP($B15,Gesamt!$A$5:$D$299,4,FALSE)</f>
        <v>Rheine</v>
      </c>
      <c r="F15" s="10" t="str">
        <f>+VLOOKUP($B15,Gesamt!$A$5:$F$299,5,FALSE)</f>
        <v>26,70</v>
      </c>
      <c r="G15" s="10" t="str">
        <f>+VLOOKUP($B15,Gesamt!$A$5:$G$299,6,FALSE)</f>
        <v>26,09</v>
      </c>
      <c r="H15" s="10" t="str">
        <f>+VLOOKUP($B15,Gesamt!$A$5:$H$299,7,FALSE)</f>
        <v>26,32</v>
      </c>
      <c r="I15" s="10" t="str">
        <f>+VLOOKUP($B15,Gesamt!$A$5:$I$299,8,FALSE)</f>
        <v>25,93</v>
      </c>
      <c r="J15" s="10" t="str">
        <f>+VLOOKUP($B15,Gesamt!$A$5:$Q$299,9,FALSE)</f>
        <v>26,24</v>
      </c>
      <c r="K15" s="10">
        <f>+VLOOKUP($B15,Gesamt!$A$5:$Q$299,10,FALSE)</f>
        <v>0</v>
      </c>
      <c r="L15" s="10">
        <f>+VLOOKUP($B15,Gesamt!$A$5:$Q$299,11,FALSE)</f>
        <v>0</v>
      </c>
      <c r="M15" s="10">
        <f>+VLOOKUP($B15,Gesamt!$A$5:$Q$299,12,FALSE)</f>
        <v>0</v>
      </c>
      <c r="N15" s="10">
        <f>+VLOOKUP($B15,Gesamt!$A$5:$Q$299,13,FALSE)</f>
        <v>0</v>
      </c>
      <c r="O15" s="10">
        <f>+VLOOKUP($B15,Gesamt!$A$5:$Q$299,14,FALSE)</f>
        <v>0</v>
      </c>
      <c r="P15" s="10">
        <f>+VLOOKUP($B15,Gesamt!$A$5:$Q$299,15,FALSE)</f>
        <v>0</v>
      </c>
      <c r="Q15" s="10">
        <f>+VLOOKUP($B15,Gesamt!$A$5:$Q$299,16,FALSE)</f>
        <v>0</v>
      </c>
      <c r="R15" s="10">
        <f t="shared" si="2"/>
        <v>104.58</v>
      </c>
      <c r="S15" s="8">
        <f t="shared" si="3"/>
        <v>-104.58</v>
      </c>
    </row>
    <row r="16" spans="1:19" ht="12.75">
      <c r="A16" s="1">
        <f t="shared" si="1"/>
        <v>9</v>
      </c>
      <c r="B16" s="1">
        <v>351</v>
      </c>
      <c r="C16" s="2" t="str">
        <f>+VLOOKUP($B16,Gesamt!$A$5:$D$299,2,FALSE)</f>
        <v>Bloch</v>
      </c>
      <c r="D16" s="2" t="str">
        <f>+VLOOKUP($B16,Gesamt!$A$5:$D$299,3,FALSE)</f>
        <v>Christin</v>
      </c>
      <c r="E16" s="1" t="str">
        <f>+VLOOKUP($B16,Gesamt!$A$5:$D$299,4,FALSE)</f>
        <v>Friedrichsfeld</v>
      </c>
      <c r="F16" s="10" t="str">
        <f>+VLOOKUP($B16,Gesamt!$A$5:$F$299,5,FALSE)</f>
        <v>26,32</v>
      </c>
      <c r="G16" s="10" t="str">
        <f>+VLOOKUP($B16,Gesamt!$A$5:$G$299,6,FALSE)</f>
        <v>26,31</v>
      </c>
      <c r="H16" s="10" t="str">
        <f>+VLOOKUP($B16,Gesamt!$A$5:$H$299,7,FALSE)</f>
        <v>26,27</v>
      </c>
      <c r="I16" s="10" t="str">
        <f>+VLOOKUP($B16,Gesamt!$A$5:$I$299,8,FALSE)</f>
        <v>25,90</v>
      </c>
      <c r="J16" s="10" t="str">
        <f>+VLOOKUP($B16,Gesamt!$A$5:$Q$299,9,FALSE)</f>
        <v>26,18</v>
      </c>
      <c r="K16" s="10">
        <f>+VLOOKUP($B16,Gesamt!$A$5:$Q$299,10,FALSE)</f>
        <v>0</v>
      </c>
      <c r="L16" s="10">
        <f>+VLOOKUP($B16,Gesamt!$A$5:$Q$299,11,FALSE)</f>
        <v>0</v>
      </c>
      <c r="M16" s="10">
        <f>+VLOOKUP($B16,Gesamt!$A$5:$Q$299,12,FALSE)</f>
        <v>0</v>
      </c>
      <c r="N16" s="10">
        <f>+VLOOKUP($B16,Gesamt!$A$5:$Q$299,13,FALSE)</f>
        <v>0</v>
      </c>
      <c r="O16" s="10">
        <f>+VLOOKUP($B16,Gesamt!$A$5:$Q$299,14,FALSE)</f>
        <v>0</v>
      </c>
      <c r="P16" s="10">
        <f>+VLOOKUP($B16,Gesamt!$A$5:$Q$299,15,FALSE)</f>
        <v>0</v>
      </c>
      <c r="Q16" s="10">
        <f>+VLOOKUP($B16,Gesamt!$A$5:$Q$299,16,FALSE)</f>
        <v>0</v>
      </c>
      <c r="R16" s="10">
        <f t="shared" si="2"/>
        <v>104.66</v>
      </c>
      <c r="S16" s="8">
        <f t="shared" si="3"/>
        <v>-104.66</v>
      </c>
    </row>
    <row r="17" spans="1:19" ht="12.75">
      <c r="A17" s="1">
        <f t="shared" si="1"/>
        <v>10</v>
      </c>
      <c r="B17" s="1">
        <v>332</v>
      </c>
      <c r="C17" s="2" t="str">
        <f>+VLOOKUP($B17,Gesamt!$A$5:$D$299,2,FALSE)</f>
        <v>van Limbeck</v>
      </c>
      <c r="D17" s="2" t="str">
        <f>+VLOOKUP($B17,Gesamt!$A$5:$D$299,3,FALSE)</f>
        <v>Lena</v>
      </c>
      <c r="E17" s="1" t="str">
        <f>+VLOOKUP($B17,Gesamt!$A$5:$D$299,4,FALSE)</f>
        <v>Ruppichteroth</v>
      </c>
      <c r="F17" s="10" t="str">
        <f>+VLOOKUP($B17,Gesamt!$A$5:$F$299,5,FALSE)</f>
        <v>26,57</v>
      </c>
      <c r="G17" s="10" t="str">
        <f>+VLOOKUP($B17,Gesamt!$A$5:$G$299,6,FALSE)</f>
        <v>26,23</v>
      </c>
      <c r="H17" s="10" t="str">
        <f>+VLOOKUP($B17,Gesamt!$A$5:$H$299,7,FALSE)</f>
        <v>26,45</v>
      </c>
      <c r="I17" s="10" t="str">
        <f>+VLOOKUP($B17,Gesamt!$A$5:$I$299,8,FALSE)</f>
        <v>25,95</v>
      </c>
      <c r="J17" s="10" t="str">
        <f>+VLOOKUP($B17,Gesamt!$A$5:$Q$299,9,FALSE)</f>
        <v>26,08</v>
      </c>
      <c r="K17" s="10">
        <f>+VLOOKUP($B17,Gesamt!$A$5:$Q$299,10,FALSE)</f>
        <v>0</v>
      </c>
      <c r="L17" s="10">
        <f>+VLOOKUP($B17,Gesamt!$A$5:$Q$299,11,FALSE)</f>
        <v>0</v>
      </c>
      <c r="M17" s="10">
        <f>+VLOOKUP($B17,Gesamt!$A$5:$Q$299,12,FALSE)</f>
        <v>0</v>
      </c>
      <c r="N17" s="10">
        <f>+VLOOKUP($B17,Gesamt!$A$5:$Q$299,13,FALSE)</f>
        <v>0</v>
      </c>
      <c r="O17" s="10">
        <f>+VLOOKUP($B17,Gesamt!$A$5:$Q$299,14,FALSE)</f>
        <v>0</v>
      </c>
      <c r="P17" s="10">
        <f>+VLOOKUP($B17,Gesamt!$A$5:$Q$299,15,FALSE)</f>
        <v>0</v>
      </c>
      <c r="Q17" s="10">
        <f>+VLOOKUP($B17,Gesamt!$A$5:$Q$299,16,FALSE)</f>
        <v>0</v>
      </c>
      <c r="R17" s="10">
        <f t="shared" si="2"/>
        <v>104.71</v>
      </c>
      <c r="S17" s="8">
        <f t="shared" si="3"/>
        <v>-104.71</v>
      </c>
    </row>
    <row r="18" spans="1:19" ht="12.75">
      <c r="A18" s="1">
        <f t="shared" si="1"/>
        <v>11</v>
      </c>
      <c r="B18" s="1">
        <v>313</v>
      </c>
      <c r="C18" s="2" t="str">
        <f>+VLOOKUP($B18,Gesamt!$A$5:$D$299,2,FALSE)</f>
        <v>Sulitze</v>
      </c>
      <c r="D18" s="2" t="str">
        <f>+VLOOKUP($B18,Gesamt!$A$5:$D$299,3,FALSE)</f>
        <v>Franziska</v>
      </c>
      <c r="E18" s="1" t="str">
        <f>+VLOOKUP($B18,Gesamt!$A$5:$D$299,4,FALSE)</f>
        <v>Bergkamen</v>
      </c>
      <c r="F18" s="10" t="str">
        <f>+VLOOKUP($B18,Gesamt!$A$5:$F$299,5,FALSE)</f>
        <v>26,72</v>
      </c>
      <c r="G18" s="10" t="str">
        <f>+VLOOKUP($B18,Gesamt!$A$5:$G$299,6,FALSE)</f>
        <v>26,15</v>
      </c>
      <c r="H18" s="10" t="str">
        <f>+VLOOKUP($B18,Gesamt!$A$5:$H$299,7,FALSE)</f>
        <v>26,46</v>
      </c>
      <c r="I18" s="10" t="str">
        <f>+VLOOKUP($B18,Gesamt!$A$5:$I$299,8,FALSE)</f>
        <v>26,04</v>
      </c>
      <c r="J18" s="10" t="str">
        <f>+VLOOKUP($B18,Gesamt!$A$5:$Q$299,9,FALSE)</f>
        <v>26,09</v>
      </c>
      <c r="K18" s="10">
        <f>+VLOOKUP($B18,Gesamt!$A$5:$Q$299,10,FALSE)</f>
        <v>0</v>
      </c>
      <c r="L18" s="10">
        <f>+VLOOKUP($B18,Gesamt!$A$5:$Q$299,11,FALSE)</f>
        <v>0</v>
      </c>
      <c r="M18" s="10">
        <f>+VLOOKUP($B18,Gesamt!$A$5:$Q$299,12,FALSE)</f>
        <v>0</v>
      </c>
      <c r="N18" s="10">
        <f>+VLOOKUP($B18,Gesamt!$A$5:$Q$299,13,FALSE)</f>
        <v>0</v>
      </c>
      <c r="O18" s="10">
        <f>+VLOOKUP($B18,Gesamt!$A$5:$Q$299,14,FALSE)</f>
        <v>0</v>
      </c>
      <c r="P18" s="10">
        <f>+VLOOKUP($B18,Gesamt!$A$5:$Q$299,15,FALSE)</f>
        <v>0</v>
      </c>
      <c r="Q18" s="10">
        <f>+VLOOKUP($B18,Gesamt!$A$5:$Q$299,16,FALSE)</f>
        <v>0</v>
      </c>
      <c r="R18" s="10">
        <f t="shared" si="2"/>
        <v>104.74</v>
      </c>
      <c r="S18" s="8">
        <f t="shared" si="3"/>
        <v>-104.74</v>
      </c>
    </row>
    <row r="19" spans="1:19" ht="12.75">
      <c r="A19" s="1">
        <f t="shared" si="1"/>
        <v>12</v>
      </c>
      <c r="B19" s="1">
        <v>361</v>
      </c>
      <c r="C19" s="2" t="str">
        <f>+VLOOKUP($B19,Gesamt!$A$5:$D$299,2,FALSE)</f>
        <v>Westermann</v>
      </c>
      <c r="D19" s="2" t="str">
        <f>+VLOOKUP($B19,Gesamt!$A$5:$D$299,3,FALSE)</f>
        <v>Désirée</v>
      </c>
      <c r="E19" s="1" t="str">
        <f>+VLOOKUP($B19,Gesamt!$A$5:$D$299,4,FALSE)</f>
        <v>Overath</v>
      </c>
      <c r="F19" s="10" t="str">
        <f>+VLOOKUP($B19,Gesamt!$A$5:$F$299,5,FALSE)</f>
        <v>26,28</v>
      </c>
      <c r="G19" s="10" t="str">
        <f>+VLOOKUP($B19,Gesamt!$A$5:$G$299,6,FALSE)</f>
        <v>26,29</v>
      </c>
      <c r="H19" s="10" t="str">
        <f>+VLOOKUP($B19,Gesamt!$A$5:$H$299,7,FALSE)</f>
        <v>26,38</v>
      </c>
      <c r="I19" s="10" t="str">
        <f>+VLOOKUP($B19,Gesamt!$A$5:$I$299,8,FALSE)</f>
        <v>25,96</v>
      </c>
      <c r="J19" s="10" t="str">
        <f>+VLOOKUP($B19,Gesamt!$A$5:$Q$299,9,FALSE)</f>
        <v>26,14</v>
      </c>
      <c r="K19" s="10">
        <f>+VLOOKUP($B19,Gesamt!$A$5:$Q$299,10,FALSE)</f>
        <v>0</v>
      </c>
      <c r="L19" s="10">
        <f>+VLOOKUP($B19,Gesamt!$A$5:$Q$299,11,FALSE)</f>
        <v>0</v>
      </c>
      <c r="M19" s="10">
        <f>+VLOOKUP($B19,Gesamt!$A$5:$Q$299,12,FALSE)</f>
        <v>0</v>
      </c>
      <c r="N19" s="10">
        <f>+VLOOKUP($B19,Gesamt!$A$5:$Q$299,13,FALSE)</f>
        <v>0</v>
      </c>
      <c r="O19" s="10">
        <f>+VLOOKUP($B19,Gesamt!$A$5:$Q$299,14,FALSE)</f>
        <v>0</v>
      </c>
      <c r="P19" s="10">
        <f>+VLOOKUP($B19,Gesamt!$A$5:$Q$299,15,FALSE)</f>
        <v>0</v>
      </c>
      <c r="Q19" s="10">
        <f>+VLOOKUP($B19,Gesamt!$A$5:$Q$299,16,FALSE)</f>
        <v>0</v>
      </c>
      <c r="R19" s="10">
        <f t="shared" si="2"/>
        <v>104.77</v>
      </c>
      <c r="S19" s="8">
        <f t="shared" si="3"/>
        <v>-104.77</v>
      </c>
    </row>
    <row r="20" spans="1:19" ht="12.75">
      <c r="A20" s="1">
        <f t="shared" si="1"/>
        <v>13</v>
      </c>
      <c r="B20" s="1">
        <v>365</v>
      </c>
      <c r="C20" s="2" t="str">
        <f>+VLOOKUP($B20,Gesamt!$A$5:$D$299,2,FALSE)</f>
        <v>Isaac</v>
      </c>
      <c r="D20" s="2" t="str">
        <f>+VLOOKUP($B20,Gesamt!$A$5:$D$299,3,FALSE)</f>
        <v>Laura</v>
      </c>
      <c r="E20" s="1" t="str">
        <f>+VLOOKUP($B20,Gesamt!$A$5:$D$299,4,FALSE)</f>
        <v>Simmerath</v>
      </c>
      <c r="F20" s="10" t="str">
        <f>+VLOOKUP($B20,Gesamt!$A$5:$F$299,5,FALSE)</f>
        <v>26,27</v>
      </c>
      <c r="G20" s="10" t="str">
        <f>+VLOOKUP($B20,Gesamt!$A$5:$G$299,6,FALSE)</f>
        <v>26,16</v>
      </c>
      <c r="H20" s="10" t="str">
        <f>+VLOOKUP($B20,Gesamt!$A$5:$H$299,7,FALSE)</f>
        <v>26,35</v>
      </c>
      <c r="I20" s="10" t="str">
        <f>+VLOOKUP($B20,Gesamt!$A$5:$I$299,8,FALSE)</f>
        <v>26,04</v>
      </c>
      <c r="J20" s="10" t="str">
        <f>+VLOOKUP($B20,Gesamt!$A$5:$Q$299,9,FALSE)</f>
        <v>26,28</v>
      </c>
      <c r="K20" s="10">
        <f>+VLOOKUP($B20,Gesamt!$A$5:$Q$299,10,FALSE)</f>
        <v>0</v>
      </c>
      <c r="L20" s="10">
        <f>+VLOOKUP($B20,Gesamt!$A$5:$Q$299,11,FALSE)</f>
        <v>0</v>
      </c>
      <c r="M20" s="10">
        <f>+VLOOKUP($B20,Gesamt!$A$5:$Q$299,12,FALSE)</f>
        <v>0</v>
      </c>
      <c r="N20" s="10">
        <f>+VLOOKUP($B20,Gesamt!$A$5:$Q$299,13,FALSE)</f>
        <v>0</v>
      </c>
      <c r="O20" s="10">
        <f>+VLOOKUP($B20,Gesamt!$A$5:$Q$299,14,FALSE)</f>
        <v>0</v>
      </c>
      <c r="P20" s="10">
        <f>+VLOOKUP($B20,Gesamt!$A$5:$Q$299,15,FALSE)</f>
        <v>0</v>
      </c>
      <c r="Q20" s="10">
        <f>+VLOOKUP($B20,Gesamt!$A$5:$Q$299,16,FALSE)</f>
        <v>0</v>
      </c>
      <c r="R20" s="10">
        <f t="shared" si="2"/>
        <v>104.83</v>
      </c>
      <c r="S20" s="8">
        <f t="shared" si="3"/>
        <v>-104.83</v>
      </c>
    </row>
    <row r="21" spans="1:19" ht="12.75">
      <c r="A21" s="1">
        <f t="shared" si="1"/>
        <v>14</v>
      </c>
      <c r="B21" s="1">
        <v>330</v>
      </c>
      <c r="C21" s="2" t="str">
        <f>+VLOOKUP($B21,Gesamt!$A$5:$D$299,2,FALSE)</f>
        <v>Hollunder</v>
      </c>
      <c r="D21" s="2" t="str">
        <f>+VLOOKUP($B21,Gesamt!$A$5:$D$299,3,FALSE)</f>
        <v>Katharina</v>
      </c>
      <c r="E21" s="1" t="str">
        <f>+VLOOKUP($B21,Gesamt!$A$5:$D$299,4,FALSE)</f>
        <v>Ruppichteroth</v>
      </c>
      <c r="F21" s="10" t="str">
        <f>+VLOOKUP($B21,Gesamt!$A$5:$F$299,5,FALSE)</f>
        <v>26,63</v>
      </c>
      <c r="G21" s="10" t="str">
        <f>+VLOOKUP($B21,Gesamt!$A$5:$G$299,6,FALSE)</f>
        <v>26,27</v>
      </c>
      <c r="H21" s="10" t="str">
        <f>+VLOOKUP($B21,Gesamt!$A$5:$H$299,7,FALSE)</f>
        <v>26,39</v>
      </c>
      <c r="I21" s="10" t="str">
        <f>+VLOOKUP($B21,Gesamt!$A$5:$I$299,8,FALSE)</f>
        <v>26,13</v>
      </c>
      <c r="J21" s="10" t="str">
        <f>+VLOOKUP($B21,Gesamt!$A$5:$Q$299,9,FALSE)</f>
        <v>26,05</v>
      </c>
      <c r="K21" s="10">
        <f>+VLOOKUP($B21,Gesamt!$A$5:$Q$299,10,FALSE)</f>
        <v>0</v>
      </c>
      <c r="L21" s="10">
        <f>+VLOOKUP($B21,Gesamt!$A$5:$Q$299,11,FALSE)</f>
        <v>0</v>
      </c>
      <c r="M21" s="10">
        <f>+VLOOKUP($B21,Gesamt!$A$5:$Q$299,12,FALSE)</f>
        <v>0</v>
      </c>
      <c r="N21" s="10">
        <f>+VLOOKUP($B21,Gesamt!$A$5:$Q$299,13,FALSE)</f>
        <v>0</v>
      </c>
      <c r="O21" s="10">
        <f>+VLOOKUP($B21,Gesamt!$A$5:$Q$299,14,FALSE)</f>
        <v>0</v>
      </c>
      <c r="P21" s="10">
        <f>+VLOOKUP($B21,Gesamt!$A$5:$Q$299,15,FALSE)</f>
        <v>0</v>
      </c>
      <c r="Q21" s="10">
        <f>+VLOOKUP($B21,Gesamt!$A$5:$Q$299,16,FALSE)</f>
        <v>0</v>
      </c>
      <c r="R21" s="10">
        <f t="shared" si="2"/>
        <v>104.84</v>
      </c>
      <c r="S21" s="8">
        <f t="shared" si="3"/>
        <v>-104.84</v>
      </c>
    </row>
    <row r="22" spans="1:19" ht="12.75">
      <c r="A22" s="1">
        <f t="shared" si="1"/>
        <v>15</v>
      </c>
      <c r="B22" s="1">
        <v>347</v>
      </c>
      <c r="C22" s="2" t="str">
        <f>+VLOOKUP($B22,Gesamt!$A$5:$D$299,2,FALSE)</f>
        <v>Ricker</v>
      </c>
      <c r="D22" s="2" t="str">
        <f>+VLOOKUP($B22,Gesamt!$A$5:$D$299,3,FALSE)</f>
        <v>Claudia</v>
      </c>
      <c r="E22" s="1" t="str">
        <f>+VLOOKUP($B22,Gesamt!$A$5:$D$299,4,FALSE)</f>
        <v>Havixbeck</v>
      </c>
      <c r="F22" s="10" t="str">
        <f>+VLOOKUP($B22,Gesamt!$A$5:$F$299,5,FALSE)</f>
        <v>26,44</v>
      </c>
      <c r="G22" s="10" t="str">
        <f>+VLOOKUP($B22,Gesamt!$A$5:$G$299,6,FALSE)</f>
        <v>26,34</v>
      </c>
      <c r="H22" s="10" t="str">
        <f>+VLOOKUP($B22,Gesamt!$A$5:$H$299,7,FALSE)</f>
        <v>26,38</v>
      </c>
      <c r="I22" s="10" t="str">
        <f>+VLOOKUP($B22,Gesamt!$A$5:$I$299,8,FALSE)</f>
        <v>26,02</v>
      </c>
      <c r="J22" s="10" t="str">
        <f>+VLOOKUP($B22,Gesamt!$A$5:$Q$299,9,FALSE)</f>
        <v>26,12</v>
      </c>
      <c r="K22" s="10">
        <f>+VLOOKUP($B22,Gesamt!$A$5:$Q$299,10,FALSE)</f>
        <v>0</v>
      </c>
      <c r="L22" s="10">
        <f>+VLOOKUP($B22,Gesamt!$A$5:$Q$299,11,FALSE)</f>
        <v>0</v>
      </c>
      <c r="M22" s="10">
        <f>+VLOOKUP($B22,Gesamt!$A$5:$Q$299,12,FALSE)</f>
        <v>0</v>
      </c>
      <c r="N22" s="10">
        <f>+VLOOKUP($B22,Gesamt!$A$5:$Q$299,13,FALSE)</f>
        <v>0</v>
      </c>
      <c r="O22" s="10">
        <f>+VLOOKUP($B22,Gesamt!$A$5:$Q$299,14,FALSE)</f>
        <v>0</v>
      </c>
      <c r="P22" s="10">
        <f>+VLOOKUP($B22,Gesamt!$A$5:$Q$299,15,FALSE)</f>
        <v>0</v>
      </c>
      <c r="Q22" s="10">
        <f>+VLOOKUP($B22,Gesamt!$A$5:$Q$299,16,FALSE)</f>
        <v>0</v>
      </c>
      <c r="R22" s="10">
        <f t="shared" si="2"/>
        <v>104.86</v>
      </c>
      <c r="S22" s="8">
        <f t="shared" si="3"/>
        <v>-104.86</v>
      </c>
    </row>
    <row r="23" spans="1:19" ht="12.75">
      <c r="A23" s="1">
        <f t="shared" si="1"/>
        <v>16</v>
      </c>
      <c r="B23" s="1">
        <v>305</v>
      </c>
      <c r="C23" s="2" t="str">
        <f>+VLOOKUP($B23,Gesamt!$A$5:$D$299,2,FALSE)</f>
        <v>Jost</v>
      </c>
      <c r="D23" s="2" t="str">
        <f>+VLOOKUP($B23,Gesamt!$A$5:$D$299,3,FALSE)</f>
        <v>Marcel</v>
      </c>
      <c r="E23" s="1" t="str">
        <f>+VLOOKUP($B23,Gesamt!$A$5:$D$299,4,FALSE)</f>
        <v>Kerpen</v>
      </c>
      <c r="F23" s="10" t="str">
        <f>+VLOOKUP($B23,Gesamt!$A$5:$F$299,5,FALSE)</f>
        <v>26,70</v>
      </c>
      <c r="G23" s="10" t="str">
        <f>+VLOOKUP($B23,Gesamt!$A$5:$G$299,6,FALSE)</f>
        <v>26,37</v>
      </c>
      <c r="H23" s="10" t="str">
        <f>+VLOOKUP($B23,Gesamt!$A$5:$H$299,7,FALSE)</f>
        <v>26,44</v>
      </c>
      <c r="I23" s="10" t="str">
        <f>+VLOOKUP($B23,Gesamt!$A$5:$I$299,8,FALSE)</f>
        <v>26,04</v>
      </c>
      <c r="J23" s="10" t="str">
        <f>+VLOOKUP($B23,Gesamt!$A$5:$Q$299,9,FALSE)</f>
        <v>26,04</v>
      </c>
      <c r="K23" s="10">
        <f>+VLOOKUP($B23,Gesamt!$A$5:$Q$299,10,FALSE)</f>
        <v>0</v>
      </c>
      <c r="L23" s="10">
        <f>+VLOOKUP($B23,Gesamt!$A$5:$Q$299,11,FALSE)</f>
        <v>0</v>
      </c>
      <c r="M23" s="10">
        <f>+VLOOKUP($B23,Gesamt!$A$5:$Q$299,12,FALSE)</f>
        <v>0</v>
      </c>
      <c r="N23" s="10">
        <f>+VLOOKUP($B23,Gesamt!$A$5:$Q$299,13,FALSE)</f>
        <v>0</v>
      </c>
      <c r="O23" s="10">
        <f>+VLOOKUP($B23,Gesamt!$A$5:$Q$299,14,FALSE)</f>
        <v>0</v>
      </c>
      <c r="P23" s="10">
        <f>+VLOOKUP($B23,Gesamt!$A$5:$Q$299,15,FALSE)</f>
        <v>0</v>
      </c>
      <c r="Q23" s="10">
        <f>+VLOOKUP($B23,Gesamt!$A$5:$Q$299,16,FALSE)</f>
        <v>0</v>
      </c>
      <c r="R23" s="10">
        <f t="shared" si="2"/>
        <v>104.89</v>
      </c>
      <c r="S23" s="8">
        <f t="shared" si="3"/>
        <v>-104.89</v>
      </c>
    </row>
    <row r="24" spans="1:19" ht="12.75">
      <c r="A24" s="1">
        <f t="shared" si="1"/>
        <v>17</v>
      </c>
      <c r="B24" s="1">
        <v>303</v>
      </c>
      <c r="C24" s="2" t="str">
        <f>+VLOOKUP($B24,Gesamt!$A$5:$D$299,2,FALSE)</f>
        <v>Jost</v>
      </c>
      <c r="D24" s="2" t="str">
        <f>+VLOOKUP($B24,Gesamt!$A$5:$D$299,3,FALSE)</f>
        <v>Patrick</v>
      </c>
      <c r="E24" s="1" t="str">
        <f>+VLOOKUP($B24,Gesamt!$A$5:$D$299,4,FALSE)</f>
        <v>Kerpen</v>
      </c>
      <c r="F24" s="10" t="str">
        <f>+VLOOKUP($B24,Gesamt!$A$5:$F$299,5,FALSE)</f>
        <v>26,65</v>
      </c>
      <c r="G24" s="10" t="str">
        <f>+VLOOKUP($B24,Gesamt!$A$5:$G$299,6,FALSE)</f>
        <v>26,23</v>
      </c>
      <c r="H24" s="10" t="str">
        <f>+VLOOKUP($B24,Gesamt!$A$5:$H$299,7,FALSE)</f>
        <v>26,36</v>
      </c>
      <c r="I24" s="10" t="str">
        <f>+VLOOKUP($B24,Gesamt!$A$5:$I$299,8,FALSE)</f>
        <v>26,02</v>
      </c>
      <c r="J24" s="10" t="str">
        <f>+VLOOKUP($B24,Gesamt!$A$5:$Q$299,9,FALSE)</f>
        <v>26,30</v>
      </c>
      <c r="K24" s="10">
        <f>+VLOOKUP($B24,Gesamt!$A$5:$Q$299,10,FALSE)</f>
        <v>0</v>
      </c>
      <c r="L24" s="10">
        <f>+VLOOKUP($B24,Gesamt!$A$5:$Q$299,11,FALSE)</f>
        <v>0</v>
      </c>
      <c r="M24" s="10">
        <f>+VLOOKUP($B24,Gesamt!$A$5:$Q$299,12,FALSE)</f>
        <v>0</v>
      </c>
      <c r="N24" s="10">
        <f>+VLOOKUP($B24,Gesamt!$A$5:$Q$299,13,FALSE)</f>
        <v>0</v>
      </c>
      <c r="O24" s="10">
        <f>+VLOOKUP($B24,Gesamt!$A$5:$Q$299,14,FALSE)</f>
        <v>0</v>
      </c>
      <c r="P24" s="10">
        <f>+VLOOKUP($B24,Gesamt!$A$5:$Q$299,15,FALSE)</f>
        <v>0</v>
      </c>
      <c r="Q24" s="10">
        <f>+VLOOKUP($B24,Gesamt!$A$5:$Q$299,16,FALSE)</f>
        <v>0</v>
      </c>
      <c r="R24" s="10">
        <f t="shared" si="2"/>
        <v>104.91</v>
      </c>
      <c r="S24" s="8">
        <f t="shared" si="3"/>
        <v>-104.91</v>
      </c>
    </row>
    <row r="25" spans="1:19" ht="12.75">
      <c r="A25" s="1">
        <f t="shared" si="1"/>
        <v>18</v>
      </c>
      <c r="B25" s="1">
        <v>372</v>
      </c>
      <c r="C25" s="2" t="str">
        <f>+VLOOKUP($B25,Gesamt!$A$5:$D$299,2,FALSE)</f>
        <v>Förster</v>
      </c>
      <c r="D25" s="2" t="str">
        <f>+VLOOKUP($B25,Gesamt!$A$5:$D$299,3,FALSE)</f>
        <v>Jan</v>
      </c>
      <c r="E25" s="1" t="str">
        <f>+VLOOKUP($B25,Gesamt!$A$5:$D$299,4,FALSE)</f>
        <v>Simmerath</v>
      </c>
      <c r="F25" s="10" t="str">
        <f>+VLOOKUP($B25,Gesamt!$A$5:$F$299,5,FALSE)</f>
        <v>26,10</v>
      </c>
      <c r="G25" s="10" t="str">
        <f>+VLOOKUP($B25,Gesamt!$A$5:$G$299,6,FALSE)</f>
        <v>26,49</v>
      </c>
      <c r="H25" s="10" t="str">
        <f>+VLOOKUP($B25,Gesamt!$A$5:$H$299,7,FALSE)</f>
        <v>26,10</v>
      </c>
      <c r="I25" s="10" t="str">
        <f>+VLOOKUP($B25,Gesamt!$A$5:$I$299,8,FALSE)</f>
        <v>26,18</v>
      </c>
      <c r="J25" s="10" t="str">
        <f>+VLOOKUP($B25,Gesamt!$A$5:$Q$299,9,FALSE)</f>
        <v>26,15</v>
      </c>
      <c r="K25" s="10">
        <f>+VLOOKUP($B25,Gesamt!$A$5:$Q$299,10,FALSE)</f>
        <v>0</v>
      </c>
      <c r="L25" s="10">
        <f>+VLOOKUP($B25,Gesamt!$A$5:$Q$299,11,FALSE)</f>
        <v>0</v>
      </c>
      <c r="M25" s="10">
        <f>+VLOOKUP($B25,Gesamt!$A$5:$Q$299,12,FALSE)</f>
        <v>0</v>
      </c>
      <c r="N25" s="10">
        <f>+VLOOKUP($B25,Gesamt!$A$5:$Q$299,13,FALSE)</f>
        <v>0</v>
      </c>
      <c r="O25" s="10">
        <f>+VLOOKUP($B25,Gesamt!$A$5:$Q$299,14,FALSE)</f>
        <v>0</v>
      </c>
      <c r="P25" s="10">
        <f>+VLOOKUP($B25,Gesamt!$A$5:$Q$299,15,FALSE)</f>
        <v>0</v>
      </c>
      <c r="Q25" s="10">
        <f>+VLOOKUP($B25,Gesamt!$A$5:$Q$299,16,FALSE)</f>
        <v>0</v>
      </c>
      <c r="R25" s="10">
        <f t="shared" si="2"/>
        <v>104.92</v>
      </c>
      <c r="S25" s="8">
        <f t="shared" si="3"/>
        <v>-104.92</v>
      </c>
    </row>
    <row r="26" spans="1:19" ht="12.75">
      <c r="A26" s="1">
        <f t="shared" si="1"/>
        <v>19</v>
      </c>
      <c r="B26" s="1">
        <v>304</v>
      </c>
      <c r="C26" s="2" t="str">
        <f>+VLOOKUP($B26,Gesamt!$A$5:$D$299,2,FALSE)</f>
        <v>Lorenz</v>
      </c>
      <c r="D26" s="2" t="str">
        <f>+VLOOKUP($B26,Gesamt!$A$5:$D$299,3,FALSE)</f>
        <v>Linda</v>
      </c>
      <c r="E26" s="1" t="str">
        <f>+VLOOKUP($B26,Gesamt!$A$5:$D$299,4,FALSE)</f>
        <v>Overath</v>
      </c>
      <c r="F26" s="10" t="str">
        <f>+VLOOKUP($B26,Gesamt!$A$5:$F$299,5,FALSE)</f>
        <v>26,36</v>
      </c>
      <c r="G26" s="10" t="str">
        <f>+VLOOKUP($B26,Gesamt!$A$5:$G$299,6,FALSE)</f>
        <v>26,42</v>
      </c>
      <c r="H26" s="10" t="str">
        <f>+VLOOKUP($B26,Gesamt!$A$5:$H$299,7,FALSE)</f>
        <v>26,23</v>
      </c>
      <c r="I26" s="10" t="str">
        <f>+VLOOKUP($B26,Gesamt!$A$5:$I$299,8,FALSE)</f>
        <v>26,31</v>
      </c>
      <c r="J26" s="10" t="str">
        <f>+VLOOKUP($B26,Gesamt!$A$5:$Q$299,9,FALSE)</f>
        <v>26,08</v>
      </c>
      <c r="K26" s="10">
        <f>+VLOOKUP($B26,Gesamt!$A$5:$Q$299,10,FALSE)</f>
        <v>0</v>
      </c>
      <c r="L26" s="10">
        <f>+VLOOKUP($B26,Gesamt!$A$5:$Q$299,11,FALSE)</f>
        <v>0</v>
      </c>
      <c r="M26" s="10">
        <f>+VLOOKUP($B26,Gesamt!$A$5:$Q$299,12,FALSE)</f>
        <v>0</v>
      </c>
      <c r="N26" s="10">
        <f>+VLOOKUP($B26,Gesamt!$A$5:$Q$299,13,FALSE)</f>
        <v>0</v>
      </c>
      <c r="O26" s="10">
        <f>+VLOOKUP($B26,Gesamt!$A$5:$Q$299,14,FALSE)</f>
        <v>0</v>
      </c>
      <c r="P26" s="10">
        <f>+VLOOKUP($B26,Gesamt!$A$5:$Q$299,15,FALSE)</f>
        <v>0</v>
      </c>
      <c r="Q26" s="10">
        <f>+VLOOKUP($B26,Gesamt!$A$5:$Q$299,16,FALSE)</f>
        <v>0</v>
      </c>
      <c r="R26" s="10">
        <f t="shared" si="2"/>
        <v>105.04</v>
      </c>
      <c r="S26" s="8">
        <f t="shared" si="3"/>
        <v>-105.04</v>
      </c>
    </row>
    <row r="27" spans="1:19" ht="12.75">
      <c r="A27" s="1">
        <f t="shared" si="1"/>
        <v>20</v>
      </c>
      <c r="B27" s="1">
        <v>334</v>
      </c>
      <c r="C27" s="2" t="str">
        <f>+VLOOKUP($B27,Gesamt!$A$5:$D$299,2,FALSE)</f>
        <v>Hummels</v>
      </c>
      <c r="D27" s="2" t="str">
        <f>+VLOOKUP($B27,Gesamt!$A$5:$D$299,3,FALSE)</f>
        <v>Melisa</v>
      </c>
      <c r="E27" s="1" t="str">
        <f>+VLOOKUP($B27,Gesamt!$A$5:$D$299,4,FALSE)</f>
        <v>Stromberg</v>
      </c>
      <c r="F27" s="10" t="str">
        <f>+VLOOKUP($B27,Gesamt!$A$5:$F$299,5,FALSE)</f>
        <v>26,39</v>
      </c>
      <c r="G27" s="10" t="str">
        <f>+VLOOKUP($B27,Gesamt!$A$5:$G$299,6,FALSE)</f>
        <v>26,46</v>
      </c>
      <c r="H27" s="10" t="str">
        <f>+VLOOKUP($B27,Gesamt!$A$5:$H$299,7,FALSE)</f>
        <v>26,26</v>
      </c>
      <c r="I27" s="10" t="str">
        <f>+VLOOKUP($B27,Gesamt!$A$5:$I$299,8,FALSE)</f>
        <v>26,25</v>
      </c>
      <c r="J27" s="10" t="str">
        <f>+VLOOKUP($B27,Gesamt!$A$5:$Q$299,9,FALSE)</f>
        <v>26,08</v>
      </c>
      <c r="K27" s="10">
        <f>+VLOOKUP($B27,Gesamt!$A$5:$Q$299,10,FALSE)</f>
        <v>0</v>
      </c>
      <c r="L27" s="10">
        <f>+VLOOKUP($B27,Gesamt!$A$5:$Q$299,11,FALSE)</f>
        <v>0</v>
      </c>
      <c r="M27" s="10">
        <f>+VLOOKUP($B27,Gesamt!$A$5:$Q$299,12,FALSE)</f>
        <v>0</v>
      </c>
      <c r="N27" s="10">
        <f>+VLOOKUP($B27,Gesamt!$A$5:$Q$299,13,FALSE)</f>
        <v>0</v>
      </c>
      <c r="O27" s="10">
        <f>+VLOOKUP($B27,Gesamt!$A$5:$Q$299,14,FALSE)</f>
        <v>0</v>
      </c>
      <c r="P27" s="10">
        <f>+VLOOKUP($B27,Gesamt!$A$5:$Q$299,15,FALSE)</f>
        <v>0</v>
      </c>
      <c r="Q27" s="10">
        <f>+VLOOKUP($B27,Gesamt!$A$5:$Q$299,16,FALSE)</f>
        <v>0</v>
      </c>
      <c r="R27" s="10">
        <f t="shared" si="2"/>
        <v>105.05</v>
      </c>
      <c r="S27" s="8">
        <f t="shared" si="3"/>
        <v>-105.05</v>
      </c>
    </row>
    <row r="28" spans="1:19" ht="12.75">
      <c r="A28" s="1">
        <f t="shared" si="1"/>
        <v>21</v>
      </c>
      <c r="B28" s="1">
        <v>326</v>
      </c>
      <c r="C28" s="2" t="str">
        <f>+VLOOKUP($B28,Gesamt!$A$5:$D$299,2,FALSE)</f>
        <v>Stagge</v>
      </c>
      <c r="D28" s="2" t="str">
        <f>+VLOOKUP($B28,Gesamt!$A$5:$D$299,3,FALSE)</f>
        <v>Mathias</v>
      </c>
      <c r="E28" s="1" t="str">
        <f>+VLOOKUP($B28,Gesamt!$A$5:$D$299,4,FALSE)</f>
        <v>Rheine</v>
      </c>
      <c r="F28" s="10" t="str">
        <f>+VLOOKUP($B28,Gesamt!$A$5:$F$299,5,FALSE)</f>
        <v>26,41</v>
      </c>
      <c r="G28" s="10" t="str">
        <f>+VLOOKUP($B28,Gesamt!$A$5:$G$299,6,FALSE)</f>
        <v>26,58</v>
      </c>
      <c r="H28" s="10" t="str">
        <f>+VLOOKUP($B28,Gesamt!$A$5:$H$299,7,FALSE)</f>
        <v>26,10</v>
      </c>
      <c r="I28" s="10" t="str">
        <f>+VLOOKUP($B28,Gesamt!$A$5:$I$299,8,FALSE)</f>
        <v>26,27</v>
      </c>
      <c r="J28" s="10" t="str">
        <f>+VLOOKUP($B28,Gesamt!$A$5:$Q$299,9,FALSE)</f>
        <v>26,13</v>
      </c>
      <c r="K28" s="10">
        <f>+VLOOKUP($B28,Gesamt!$A$5:$Q$299,10,FALSE)</f>
        <v>0</v>
      </c>
      <c r="L28" s="10">
        <f>+VLOOKUP($B28,Gesamt!$A$5:$Q$299,11,FALSE)</f>
        <v>0</v>
      </c>
      <c r="M28" s="10">
        <f>+VLOOKUP($B28,Gesamt!$A$5:$Q$299,12,FALSE)</f>
        <v>0</v>
      </c>
      <c r="N28" s="10">
        <f>+VLOOKUP($B28,Gesamt!$A$5:$Q$299,13,FALSE)</f>
        <v>0</v>
      </c>
      <c r="O28" s="10">
        <f>+VLOOKUP($B28,Gesamt!$A$5:$Q$299,14,FALSE)</f>
        <v>0</v>
      </c>
      <c r="P28" s="10">
        <f>+VLOOKUP($B28,Gesamt!$A$5:$Q$299,15,FALSE)</f>
        <v>0</v>
      </c>
      <c r="Q28" s="10">
        <f>+VLOOKUP($B28,Gesamt!$A$5:$Q$299,16,FALSE)</f>
        <v>0</v>
      </c>
      <c r="R28" s="10">
        <f t="shared" si="2"/>
        <v>105.08</v>
      </c>
      <c r="S28" s="8">
        <f t="shared" si="3"/>
        <v>-105.08</v>
      </c>
    </row>
    <row r="29" spans="1:19" ht="12.75">
      <c r="A29" s="1">
        <f t="shared" si="1"/>
        <v>22</v>
      </c>
      <c r="B29" s="1">
        <v>316</v>
      </c>
      <c r="C29" s="2" t="str">
        <f>+VLOOKUP($B29,Gesamt!$A$5:$D$299,2,FALSE)</f>
        <v>Lorenz</v>
      </c>
      <c r="D29" s="2" t="str">
        <f>+VLOOKUP($B29,Gesamt!$A$5:$D$299,3,FALSE)</f>
        <v>Lucas</v>
      </c>
      <c r="E29" s="1" t="str">
        <f>+VLOOKUP($B29,Gesamt!$A$5:$D$299,4,FALSE)</f>
        <v>Overath</v>
      </c>
      <c r="F29" s="10" t="str">
        <f>+VLOOKUP($B29,Gesamt!$A$5:$F$299,5,FALSE)</f>
        <v>26,61</v>
      </c>
      <c r="G29" s="10" t="str">
        <f>+VLOOKUP($B29,Gesamt!$A$5:$G$299,6,FALSE)</f>
        <v>26,48</v>
      </c>
      <c r="H29" s="10" t="str">
        <f>+VLOOKUP($B29,Gesamt!$A$5:$H$299,7,FALSE)</f>
        <v>26,48</v>
      </c>
      <c r="I29" s="10" t="str">
        <f>+VLOOKUP($B29,Gesamt!$A$5:$I$299,8,FALSE)</f>
        <v>26,22</v>
      </c>
      <c r="J29" s="10" t="str">
        <f>+VLOOKUP($B29,Gesamt!$A$5:$Q$299,9,FALSE)</f>
        <v>25,93</v>
      </c>
      <c r="K29" s="10">
        <f>+VLOOKUP($B29,Gesamt!$A$5:$Q$299,10,FALSE)</f>
        <v>0</v>
      </c>
      <c r="L29" s="10">
        <f>+VLOOKUP($B29,Gesamt!$A$5:$Q$299,11,FALSE)</f>
        <v>0</v>
      </c>
      <c r="M29" s="10">
        <f>+VLOOKUP($B29,Gesamt!$A$5:$Q$299,12,FALSE)</f>
        <v>0</v>
      </c>
      <c r="N29" s="10">
        <f>+VLOOKUP($B29,Gesamt!$A$5:$Q$299,13,FALSE)</f>
        <v>0</v>
      </c>
      <c r="O29" s="10">
        <f>+VLOOKUP($B29,Gesamt!$A$5:$Q$299,14,FALSE)</f>
        <v>0</v>
      </c>
      <c r="P29" s="10">
        <f>+VLOOKUP($B29,Gesamt!$A$5:$Q$299,15,FALSE)</f>
        <v>0</v>
      </c>
      <c r="Q29" s="10">
        <f>+VLOOKUP($B29,Gesamt!$A$5:$Q$299,16,FALSE)</f>
        <v>0</v>
      </c>
      <c r="R29" s="10">
        <f t="shared" si="2"/>
        <v>105.11</v>
      </c>
      <c r="S29" s="8">
        <f t="shared" si="3"/>
        <v>-105.11</v>
      </c>
    </row>
    <row r="30" spans="1:19" ht="12.75">
      <c r="A30" s="1">
        <f t="shared" si="1"/>
        <v>23</v>
      </c>
      <c r="B30" s="1">
        <v>375</v>
      </c>
      <c r="C30" s="2" t="str">
        <f>+VLOOKUP($B30,Gesamt!$A$5:$D$299,2,FALSE)</f>
        <v>Cloth</v>
      </c>
      <c r="D30" s="2" t="str">
        <f>+VLOOKUP($B30,Gesamt!$A$5:$D$299,3,FALSE)</f>
        <v>Sebastian</v>
      </c>
      <c r="E30" s="1" t="str">
        <f>+VLOOKUP($B30,Gesamt!$A$5:$D$299,4,FALSE)</f>
        <v>Friedrichsfeld</v>
      </c>
      <c r="F30" s="10" t="str">
        <f>+VLOOKUP($B30,Gesamt!$A$5:$F$299,5,FALSE)</f>
        <v>26,29</v>
      </c>
      <c r="G30" s="10" t="str">
        <f>+VLOOKUP($B30,Gesamt!$A$5:$G$299,6,FALSE)</f>
        <v>26,60</v>
      </c>
      <c r="H30" s="10" t="str">
        <f>+VLOOKUP($B30,Gesamt!$A$5:$H$299,7,FALSE)</f>
        <v>26,13</v>
      </c>
      <c r="I30" s="10" t="str">
        <f>+VLOOKUP($B30,Gesamt!$A$5:$I$299,8,FALSE)</f>
        <v>26,18</v>
      </c>
      <c r="J30" s="10" t="str">
        <f>+VLOOKUP($B30,Gesamt!$A$5:$Q$299,9,FALSE)</f>
        <v>26,21</v>
      </c>
      <c r="K30" s="10">
        <f>+VLOOKUP($B30,Gesamt!$A$5:$Q$299,10,FALSE)</f>
        <v>0</v>
      </c>
      <c r="L30" s="10">
        <f>+VLOOKUP($B30,Gesamt!$A$5:$Q$299,11,FALSE)</f>
        <v>0</v>
      </c>
      <c r="M30" s="10">
        <f>+VLOOKUP($B30,Gesamt!$A$5:$Q$299,12,FALSE)</f>
        <v>0</v>
      </c>
      <c r="N30" s="10">
        <f>+VLOOKUP($B30,Gesamt!$A$5:$Q$299,13,FALSE)</f>
        <v>0</v>
      </c>
      <c r="O30" s="10">
        <f>+VLOOKUP($B30,Gesamt!$A$5:$Q$299,14,FALSE)</f>
        <v>0</v>
      </c>
      <c r="P30" s="10">
        <f>+VLOOKUP($B30,Gesamt!$A$5:$Q$299,15,FALSE)</f>
        <v>0</v>
      </c>
      <c r="Q30" s="10">
        <f>+VLOOKUP($B30,Gesamt!$A$5:$Q$299,16,FALSE)</f>
        <v>0</v>
      </c>
      <c r="R30" s="10">
        <f t="shared" si="2"/>
        <v>105.12</v>
      </c>
      <c r="S30" s="8">
        <f t="shared" si="3"/>
        <v>-105.12</v>
      </c>
    </row>
    <row r="31" spans="1:19" ht="12.75">
      <c r="A31" s="1">
        <f t="shared" si="1"/>
        <v>24</v>
      </c>
      <c r="B31" s="1">
        <v>349</v>
      </c>
      <c r="C31" s="2" t="str">
        <f>+VLOOKUP($B31,Gesamt!$A$5:$D$299,2,FALSE)</f>
        <v>Konietzny</v>
      </c>
      <c r="D31" s="2" t="str">
        <f>+VLOOKUP($B31,Gesamt!$A$5:$D$299,3,FALSE)</f>
        <v>Mario</v>
      </c>
      <c r="E31" s="1" t="str">
        <f>+VLOOKUP($B31,Gesamt!$A$5:$D$299,4,FALSE)</f>
        <v>Kerpen</v>
      </c>
      <c r="F31" s="10" t="str">
        <f>+VLOOKUP($B31,Gesamt!$A$5:$F$299,5,FALSE)</f>
        <v>26,13</v>
      </c>
      <c r="G31" s="10" t="str">
        <f>+VLOOKUP($B31,Gesamt!$A$5:$G$299,6,FALSE)</f>
        <v>26,58</v>
      </c>
      <c r="H31" s="10" t="str">
        <f>+VLOOKUP($B31,Gesamt!$A$5:$H$299,7,FALSE)</f>
        <v>26,19</v>
      </c>
      <c r="I31" s="10" t="str">
        <f>+VLOOKUP($B31,Gesamt!$A$5:$I$299,8,FALSE)</f>
        <v>26,21</v>
      </c>
      <c r="J31" s="10" t="str">
        <f>+VLOOKUP($B31,Gesamt!$A$5:$Q$299,9,FALSE)</f>
        <v>26,16</v>
      </c>
      <c r="K31" s="10">
        <f>+VLOOKUP($B31,Gesamt!$A$5:$Q$299,10,FALSE)</f>
        <v>0</v>
      </c>
      <c r="L31" s="10">
        <f>+VLOOKUP($B31,Gesamt!$A$5:$Q$299,11,FALSE)</f>
        <v>0</v>
      </c>
      <c r="M31" s="10">
        <f>+VLOOKUP($B31,Gesamt!$A$5:$Q$299,12,FALSE)</f>
        <v>0</v>
      </c>
      <c r="N31" s="10">
        <f>+VLOOKUP($B31,Gesamt!$A$5:$Q$299,13,FALSE)</f>
        <v>0</v>
      </c>
      <c r="O31" s="10">
        <f>+VLOOKUP($B31,Gesamt!$A$5:$Q$299,14,FALSE)</f>
        <v>0</v>
      </c>
      <c r="P31" s="10">
        <f>+VLOOKUP($B31,Gesamt!$A$5:$Q$299,15,FALSE)</f>
        <v>0</v>
      </c>
      <c r="Q31" s="10">
        <f>+VLOOKUP($B31,Gesamt!$A$5:$Q$299,16,FALSE)</f>
        <v>0</v>
      </c>
      <c r="R31" s="10">
        <f t="shared" si="2"/>
        <v>105.14</v>
      </c>
      <c r="S31" s="8">
        <f t="shared" si="3"/>
        <v>-105.14</v>
      </c>
    </row>
    <row r="32" spans="1:19" ht="12.75">
      <c r="A32" s="1">
        <f t="shared" si="1"/>
        <v>25</v>
      </c>
      <c r="B32" s="1">
        <v>376</v>
      </c>
      <c r="C32" s="2" t="str">
        <f>+VLOOKUP($B32,Gesamt!$A$5:$D$299,2,FALSE)</f>
        <v>Brüggemann</v>
      </c>
      <c r="D32" s="2" t="str">
        <f>+VLOOKUP($B32,Gesamt!$A$5:$D$299,3,FALSE)</f>
        <v>Jessica</v>
      </c>
      <c r="E32" s="1" t="str">
        <f>+VLOOKUP($B32,Gesamt!$A$5:$D$299,4,FALSE)</f>
        <v>Havixbeck</v>
      </c>
      <c r="F32" s="10" t="str">
        <f>+VLOOKUP($B32,Gesamt!$A$5:$F$299,5,FALSE)</f>
        <v>26,62</v>
      </c>
      <c r="G32" s="10" t="str">
        <f>+VLOOKUP($B32,Gesamt!$A$5:$G$299,6,FALSE)</f>
        <v>26,32</v>
      </c>
      <c r="H32" s="10" t="str">
        <f>+VLOOKUP($B32,Gesamt!$A$5:$H$299,7,FALSE)</f>
        <v>26,47</v>
      </c>
      <c r="I32" s="10" t="str">
        <f>+VLOOKUP($B32,Gesamt!$A$5:$I$299,8,FALSE)</f>
        <v>26,07</v>
      </c>
      <c r="J32" s="10" t="str">
        <f>+VLOOKUP($B32,Gesamt!$A$5:$Q$299,9,FALSE)</f>
        <v>26,31</v>
      </c>
      <c r="K32" s="10">
        <f>+VLOOKUP($B32,Gesamt!$A$5:$Q$299,10,FALSE)</f>
        <v>0</v>
      </c>
      <c r="L32" s="10">
        <f>+VLOOKUP($B32,Gesamt!$A$5:$Q$299,11,FALSE)</f>
        <v>0</v>
      </c>
      <c r="M32" s="10">
        <f>+VLOOKUP($B32,Gesamt!$A$5:$Q$299,12,FALSE)</f>
        <v>0</v>
      </c>
      <c r="N32" s="10">
        <f>+VLOOKUP($B32,Gesamt!$A$5:$Q$299,13,FALSE)</f>
        <v>0</v>
      </c>
      <c r="O32" s="10">
        <f>+VLOOKUP($B32,Gesamt!$A$5:$Q$299,14,FALSE)</f>
        <v>0</v>
      </c>
      <c r="P32" s="10">
        <f>+VLOOKUP($B32,Gesamt!$A$5:$Q$299,15,FALSE)</f>
        <v>0</v>
      </c>
      <c r="Q32" s="10">
        <f>+VLOOKUP($B32,Gesamt!$A$5:$Q$299,16,FALSE)</f>
        <v>0</v>
      </c>
      <c r="R32" s="10">
        <f t="shared" si="2"/>
        <v>105.17</v>
      </c>
      <c r="S32" s="8">
        <f t="shared" si="3"/>
        <v>-105.17</v>
      </c>
    </row>
    <row r="33" spans="1:19" ht="12.75">
      <c r="A33" s="1">
        <f t="shared" si="1"/>
        <v>26</v>
      </c>
      <c r="B33" s="1">
        <v>338</v>
      </c>
      <c r="C33" s="2" t="str">
        <f>+VLOOKUP($B33,Gesamt!$A$5:$D$299,2,FALSE)</f>
        <v>Huppertz</v>
      </c>
      <c r="D33" s="2" t="str">
        <f>+VLOOKUP($B33,Gesamt!$A$5:$D$299,3,FALSE)</f>
        <v>Sven</v>
      </c>
      <c r="E33" s="1" t="str">
        <f>+VLOOKUP($B33,Gesamt!$A$5:$D$299,4,FALSE)</f>
        <v>Simmerath</v>
      </c>
      <c r="F33" s="10" t="str">
        <f>+VLOOKUP($B33,Gesamt!$A$5:$F$299,5,FALSE)</f>
        <v>26,71</v>
      </c>
      <c r="G33" s="10" t="str">
        <f>+VLOOKUP($B33,Gesamt!$A$5:$G$299,6,FALSE)</f>
        <v>26,44</v>
      </c>
      <c r="H33" s="10" t="str">
        <f>+VLOOKUP($B33,Gesamt!$A$5:$H$299,7,FALSE)</f>
        <v>26,45</v>
      </c>
      <c r="I33" s="10" t="str">
        <f>+VLOOKUP($B33,Gesamt!$A$5:$I$299,8,FALSE)</f>
        <v>26,10</v>
      </c>
      <c r="J33" s="10" t="str">
        <f>+VLOOKUP($B33,Gesamt!$A$5:$Q$299,9,FALSE)</f>
        <v>26,30</v>
      </c>
      <c r="K33" s="10">
        <f>+VLOOKUP($B33,Gesamt!$A$5:$Q$299,10,FALSE)</f>
        <v>0</v>
      </c>
      <c r="L33" s="10">
        <f>+VLOOKUP($B33,Gesamt!$A$5:$Q$299,11,FALSE)</f>
        <v>0</v>
      </c>
      <c r="M33" s="10">
        <f>+VLOOKUP($B33,Gesamt!$A$5:$Q$299,12,FALSE)</f>
        <v>0</v>
      </c>
      <c r="N33" s="10">
        <f>+VLOOKUP($B33,Gesamt!$A$5:$Q$299,13,FALSE)</f>
        <v>0</v>
      </c>
      <c r="O33" s="10">
        <f>+VLOOKUP($B33,Gesamt!$A$5:$Q$299,14,FALSE)</f>
        <v>0</v>
      </c>
      <c r="P33" s="10">
        <f>+VLOOKUP($B33,Gesamt!$A$5:$Q$299,15,FALSE)</f>
        <v>0</v>
      </c>
      <c r="Q33" s="10">
        <f>+VLOOKUP($B33,Gesamt!$A$5:$Q$299,16,FALSE)</f>
        <v>0</v>
      </c>
      <c r="R33" s="10">
        <f t="shared" si="2"/>
        <v>105.29</v>
      </c>
      <c r="S33" s="8">
        <f t="shared" si="3"/>
        <v>-105.29</v>
      </c>
    </row>
    <row r="34" spans="1:19" ht="12.75">
      <c r="A34" s="1">
        <f t="shared" si="1"/>
        <v>27</v>
      </c>
      <c r="B34" s="1">
        <v>362</v>
      </c>
      <c r="C34" s="2" t="str">
        <f>+VLOOKUP($B34,Gesamt!$A$5:$D$299,2,FALSE)</f>
        <v>Brünning</v>
      </c>
      <c r="D34" s="2" t="str">
        <f>+VLOOKUP($B34,Gesamt!$A$5:$D$299,3,FALSE)</f>
        <v>Jessica</v>
      </c>
      <c r="E34" s="1" t="str">
        <f>+VLOOKUP($B34,Gesamt!$A$5:$D$299,4,FALSE)</f>
        <v>Xanten</v>
      </c>
      <c r="F34" s="10" t="str">
        <f>+VLOOKUP($B34,Gesamt!$A$5:$F$299,5,FALSE)</f>
        <v>26,20</v>
      </c>
      <c r="G34" s="10" t="str">
        <f>+VLOOKUP($B34,Gesamt!$A$5:$G$299,6,FALSE)</f>
        <v>26,75</v>
      </c>
      <c r="H34" s="10" t="str">
        <f>+VLOOKUP($B34,Gesamt!$A$5:$H$299,7,FALSE)</f>
        <v>26,26</v>
      </c>
      <c r="I34" s="10" t="str">
        <f>+VLOOKUP($B34,Gesamt!$A$5:$I$299,8,FALSE)</f>
        <v>26,15</v>
      </c>
      <c r="J34" s="10" t="str">
        <f>+VLOOKUP($B34,Gesamt!$A$5:$Q$299,9,FALSE)</f>
        <v>26,18</v>
      </c>
      <c r="K34" s="10">
        <f>+VLOOKUP($B34,Gesamt!$A$5:$Q$299,10,FALSE)</f>
        <v>0</v>
      </c>
      <c r="L34" s="10">
        <f>+VLOOKUP($B34,Gesamt!$A$5:$Q$299,11,FALSE)</f>
        <v>0</v>
      </c>
      <c r="M34" s="10">
        <f>+VLOOKUP($B34,Gesamt!$A$5:$Q$299,12,FALSE)</f>
        <v>0</v>
      </c>
      <c r="N34" s="10">
        <f>+VLOOKUP($B34,Gesamt!$A$5:$Q$299,13,FALSE)</f>
        <v>0</v>
      </c>
      <c r="O34" s="10">
        <f>+VLOOKUP($B34,Gesamt!$A$5:$Q$299,14,FALSE)</f>
        <v>0</v>
      </c>
      <c r="P34" s="10">
        <f>+VLOOKUP($B34,Gesamt!$A$5:$Q$299,15,FALSE)</f>
        <v>0</v>
      </c>
      <c r="Q34" s="10">
        <f>+VLOOKUP($B34,Gesamt!$A$5:$Q$299,16,FALSE)</f>
        <v>0</v>
      </c>
      <c r="R34" s="10">
        <f t="shared" si="2"/>
        <v>105.34</v>
      </c>
      <c r="S34" s="8">
        <f t="shared" si="3"/>
        <v>-105.34</v>
      </c>
    </row>
    <row r="35" spans="1:19" ht="12.75">
      <c r="A35" s="1">
        <f t="shared" si="1"/>
        <v>28</v>
      </c>
      <c r="B35" s="1">
        <v>306</v>
      </c>
      <c r="C35" s="2" t="str">
        <f>+VLOOKUP($B35,Gesamt!$A$5:$D$299,2,FALSE)</f>
        <v>Reddieß</v>
      </c>
      <c r="D35" s="2" t="str">
        <f>+VLOOKUP($B35,Gesamt!$A$5:$D$299,3,FALSE)</f>
        <v>Shaune</v>
      </c>
      <c r="E35" s="1" t="str">
        <f>+VLOOKUP($B35,Gesamt!$A$5:$D$299,4,FALSE)</f>
        <v>Rheine</v>
      </c>
      <c r="F35" s="10" t="str">
        <f>+VLOOKUP($B35,Gesamt!$A$5:$F$299,5,FALSE)</f>
        <v>26,70</v>
      </c>
      <c r="G35" s="10" t="str">
        <f>+VLOOKUP($B35,Gesamt!$A$5:$G$299,6,FALSE)</f>
        <v>26,69</v>
      </c>
      <c r="H35" s="10" t="str">
        <f>+VLOOKUP($B35,Gesamt!$A$5:$H$299,7,FALSE)</f>
        <v>26,35</v>
      </c>
      <c r="I35" s="10" t="str">
        <f>+VLOOKUP($B35,Gesamt!$A$5:$I$299,8,FALSE)</f>
        <v>26,28</v>
      </c>
      <c r="J35" s="10" t="str">
        <f>+VLOOKUP($B35,Gesamt!$A$5:$Q$299,9,FALSE)</f>
        <v>26,04</v>
      </c>
      <c r="K35" s="10">
        <f>+VLOOKUP($B35,Gesamt!$A$5:$Q$299,10,FALSE)</f>
        <v>0</v>
      </c>
      <c r="L35" s="10">
        <f>+VLOOKUP($B35,Gesamt!$A$5:$Q$299,11,FALSE)</f>
        <v>0</v>
      </c>
      <c r="M35" s="10">
        <f>+VLOOKUP($B35,Gesamt!$A$5:$Q$299,12,FALSE)</f>
        <v>0</v>
      </c>
      <c r="N35" s="10">
        <f>+VLOOKUP($B35,Gesamt!$A$5:$Q$299,13,FALSE)</f>
        <v>0</v>
      </c>
      <c r="O35" s="10">
        <f>+VLOOKUP($B35,Gesamt!$A$5:$Q$299,14,FALSE)</f>
        <v>0</v>
      </c>
      <c r="P35" s="10">
        <f>+VLOOKUP($B35,Gesamt!$A$5:$Q$299,15,FALSE)</f>
        <v>0</v>
      </c>
      <c r="Q35" s="10">
        <f>+VLOOKUP($B35,Gesamt!$A$5:$Q$299,16,FALSE)</f>
        <v>0</v>
      </c>
      <c r="R35" s="10">
        <f t="shared" si="2"/>
        <v>105.36</v>
      </c>
      <c r="S35" s="8">
        <f t="shared" si="3"/>
        <v>-105.36</v>
      </c>
    </row>
    <row r="36" spans="1:19" ht="12.75">
      <c r="A36" s="1">
        <f t="shared" si="1"/>
        <v>29</v>
      </c>
      <c r="B36" s="1">
        <v>337</v>
      </c>
      <c r="C36" s="2" t="str">
        <f>+VLOOKUP($B36,Gesamt!$A$5:$D$299,2,FALSE)</f>
        <v>Lütke</v>
      </c>
      <c r="D36" s="2" t="str">
        <f>+VLOOKUP($B36,Gesamt!$A$5:$D$299,3,FALSE)</f>
        <v>Mara</v>
      </c>
      <c r="E36" s="1" t="str">
        <f>+VLOOKUP($B36,Gesamt!$A$5:$D$299,4,FALSE)</f>
        <v>Friedrichsfeld</v>
      </c>
      <c r="F36" s="10" t="str">
        <f>+VLOOKUP($B36,Gesamt!$A$5:$F$299,5,FALSE)</f>
        <v>26,37</v>
      </c>
      <c r="G36" s="10" t="str">
        <f>+VLOOKUP($B36,Gesamt!$A$5:$G$299,6,FALSE)</f>
        <v>26,64</v>
      </c>
      <c r="H36" s="10" t="str">
        <f>+VLOOKUP($B36,Gesamt!$A$5:$H$299,7,FALSE)</f>
        <v>26,20</v>
      </c>
      <c r="I36" s="10" t="str">
        <f>+VLOOKUP($B36,Gesamt!$A$5:$I$299,8,FALSE)</f>
        <v>26,23</v>
      </c>
      <c r="J36" s="10" t="str">
        <f>+VLOOKUP($B36,Gesamt!$A$5:$Q$299,9,FALSE)</f>
        <v>26,30</v>
      </c>
      <c r="K36" s="10">
        <f>+VLOOKUP($B36,Gesamt!$A$5:$Q$299,10,FALSE)</f>
        <v>0</v>
      </c>
      <c r="L36" s="10">
        <f>+VLOOKUP($B36,Gesamt!$A$5:$Q$299,11,FALSE)</f>
        <v>0</v>
      </c>
      <c r="M36" s="10">
        <f>+VLOOKUP($B36,Gesamt!$A$5:$Q$299,12,FALSE)</f>
        <v>0</v>
      </c>
      <c r="N36" s="10">
        <f>+VLOOKUP($B36,Gesamt!$A$5:$Q$299,13,FALSE)</f>
        <v>0</v>
      </c>
      <c r="O36" s="10">
        <f>+VLOOKUP($B36,Gesamt!$A$5:$Q$299,14,FALSE)</f>
        <v>0</v>
      </c>
      <c r="P36" s="10">
        <f>+VLOOKUP($B36,Gesamt!$A$5:$Q$299,15,FALSE)</f>
        <v>0</v>
      </c>
      <c r="Q36" s="10">
        <f>+VLOOKUP($B36,Gesamt!$A$5:$Q$299,16,FALSE)</f>
        <v>0</v>
      </c>
      <c r="R36" s="10">
        <f t="shared" si="2"/>
        <v>105.37</v>
      </c>
      <c r="S36" s="8">
        <f t="shared" si="3"/>
        <v>-105.37</v>
      </c>
    </row>
    <row r="37" spans="1:19" ht="12.75">
      <c r="A37" s="1">
        <f t="shared" si="1"/>
        <v>30</v>
      </c>
      <c r="B37" s="1">
        <v>350</v>
      </c>
      <c r="C37" s="2" t="str">
        <f>+VLOOKUP($B37,Gesamt!$A$5:$D$299,2,FALSE)</f>
        <v>Sippekamp</v>
      </c>
      <c r="D37" s="2" t="str">
        <f>+VLOOKUP($B37,Gesamt!$A$5:$D$299,3,FALSE)</f>
        <v>Marco</v>
      </c>
      <c r="E37" s="1" t="str">
        <f>+VLOOKUP($B37,Gesamt!$A$5:$D$299,4,FALSE)</f>
        <v>Friedrichsfeld</v>
      </c>
      <c r="F37" s="10" t="str">
        <f>+VLOOKUP($B37,Gesamt!$A$5:$F$299,5,FALSE)</f>
        <v>26,45</v>
      </c>
      <c r="G37" s="10">
        <f>+VLOOKUP($B37,Gesamt!$A$5:$G$299,6,FALSE)</f>
        <v>26.46</v>
      </c>
      <c r="H37" s="10" t="str">
        <f>+VLOOKUP($B37,Gesamt!$A$5:$H$299,7,FALSE)</f>
        <v>26,51</v>
      </c>
      <c r="I37" s="10">
        <f>+VLOOKUP($B37,Gesamt!$A$5:$I$299,8,FALSE)</f>
        <v>26.12</v>
      </c>
      <c r="J37" s="10" t="str">
        <f>+VLOOKUP($B37,Gesamt!$A$5:$Q$299,9,FALSE)</f>
        <v>26,33</v>
      </c>
      <c r="K37" s="10">
        <f>+VLOOKUP($B37,Gesamt!$A$5:$Q$299,10,FALSE)</f>
        <v>0</v>
      </c>
      <c r="L37" s="10">
        <f>+VLOOKUP($B37,Gesamt!$A$5:$Q$299,11,FALSE)</f>
        <v>0</v>
      </c>
      <c r="M37" s="10">
        <f>+VLOOKUP($B37,Gesamt!$A$5:$Q$299,12,FALSE)</f>
        <v>0</v>
      </c>
      <c r="N37" s="10">
        <f>+VLOOKUP($B37,Gesamt!$A$5:$Q$299,13,FALSE)</f>
        <v>0</v>
      </c>
      <c r="O37" s="10">
        <f>+VLOOKUP($B37,Gesamt!$A$5:$Q$299,14,FALSE)</f>
        <v>0</v>
      </c>
      <c r="P37" s="10">
        <f>+VLOOKUP($B37,Gesamt!$A$5:$Q$299,15,FALSE)</f>
        <v>0</v>
      </c>
      <c r="Q37" s="10">
        <f>+VLOOKUP($B37,Gesamt!$A$5:$Q$299,16,FALSE)</f>
        <v>0</v>
      </c>
      <c r="R37" s="10">
        <f t="shared" si="2"/>
        <v>105.42</v>
      </c>
      <c r="S37" s="8">
        <f t="shared" si="3"/>
        <v>-105.42</v>
      </c>
    </row>
    <row r="38" spans="1:19" ht="12.75">
      <c r="A38" s="1">
        <f t="shared" si="1"/>
        <v>31</v>
      </c>
      <c r="B38" s="1">
        <v>335</v>
      </c>
      <c r="C38" s="2" t="str">
        <f>+VLOOKUP($B38,Gesamt!$A$5:$D$299,2,FALSE)</f>
        <v>Wolters</v>
      </c>
      <c r="D38" s="2" t="str">
        <f>+VLOOKUP($B38,Gesamt!$A$5:$D$299,3,FALSE)</f>
        <v>Philipp</v>
      </c>
      <c r="E38" s="1" t="str">
        <f>+VLOOKUP($B38,Gesamt!$A$5:$D$299,4,FALSE)</f>
        <v>Kerpen</v>
      </c>
      <c r="F38" s="10" t="str">
        <f>+VLOOKUP($B38,Gesamt!$A$5:$F$299,5,FALSE)</f>
        <v>26,55</v>
      </c>
      <c r="G38" s="10" t="str">
        <f>+VLOOKUP($B38,Gesamt!$A$5:$G$299,6,FALSE)</f>
        <v>26,42</v>
      </c>
      <c r="H38" s="10" t="str">
        <f>+VLOOKUP($B38,Gesamt!$A$5:$H$299,7,FALSE)</f>
        <v>26,51</v>
      </c>
      <c r="I38" s="10" t="str">
        <f>+VLOOKUP($B38,Gesamt!$A$5:$I$299,8,FALSE)</f>
        <v>26,16</v>
      </c>
      <c r="J38" s="10" t="str">
        <f>+VLOOKUP($B38,Gesamt!$A$5:$Q$299,9,FALSE)</f>
        <v>26,34</v>
      </c>
      <c r="K38" s="10">
        <f>+VLOOKUP($B38,Gesamt!$A$5:$Q$299,10,FALSE)</f>
        <v>0</v>
      </c>
      <c r="L38" s="10">
        <f>+VLOOKUP($B38,Gesamt!$A$5:$Q$299,11,FALSE)</f>
        <v>0</v>
      </c>
      <c r="M38" s="10">
        <f>+VLOOKUP($B38,Gesamt!$A$5:$Q$299,12,FALSE)</f>
        <v>0</v>
      </c>
      <c r="N38" s="10">
        <f>+VLOOKUP($B38,Gesamt!$A$5:$Q$299,13,FALSE)</f>
        <v>0</v>
      </c>
      <c r="O38" s="10">
        <f>+VLOOKUP($B38,Gesamt!$A$5:$Q$299,14,FALSE)</f>
        <v>0</v>
      </c>
      <c r="P38" s="10">
        <f>+VLOOKUP($B38,Gesamt!$A$5:$Q$299,15,FALSE)</f>
        <v>0</v>
      </c>
      <c r="Q38" s="10">
        <f>+VLOOKUP($B38,Gesamt!$A$5:$Q$299,16,FALSE)</f>
        <v>0</v>
      </c>
      <c r="R38" s="10">
        <f t="shared" si="2"/>
        <v>105.43</v>
      </c>
      <c r="S38" s="8">
        <f t="shared" si="3"/>
        <v>-105.43</v>
      </c>
    </row>
    <row r="39" spans="1:19" ht="12.75">
      <c r="A39" s="1">
        <f t="shared" si="1"/>
        <v>32</v>
      </c>
      <c r="B39" s="1">
        <v>354</v>
      </c>
      <c r="C39" s="2" t="str">
        <f>+VLOOKUP($B39,Gesamt!$A$5:$D$299,2,FALSE)</f>
        <v>Brückerhoff</v>
      </c>
      <c r="D39" s="2" t="str">
        <f>+VLOOKUP($B39,Gesamt!$A$5:$D$299,3,FALSE)</f>
        <v>Finja</v>
      </c>
      <c r="E39" s="1" t="str">
        <f>+VLOOKUP($B39,Gesamt!$A$5:$D$299,4,FALSE)</f>
        <v>Friedrichsfeld</v>
      </c>
      <c r="F39" s="10" t="str">
        <f>+VLOOKUP($B39,Gesamt!$A$5:$F$299,5,FALSE)</f>
        <v>26,26</v>
      </c>
      <c r="G39" s="10" t="str">
        <f>+VLOOKUP($B39,Gesamt!$A$5:$G$299,6,FALSE)</f>
        <v>26,75</v>
      </c>
      <c r="H39" s="10" t="str">
        <f>+VLOOKUP($B39,Gesamt!$A$5:$H$299,7,FALSE)</f>
        <v>26,31</v>
      </c>
      <c r="I39" s="10" t="str">
        <f>+VLOOKUP($B39,Gesamt!$A$5:$I$299,8,FALSE)</f>
        <v>26,32</v>
      </c>
      <c r="J39" s="10" t="str">
        <f>+VLOOKUP($B39,Gesamt!$A$5:$Q$299,9,FALSE)</f>
        <v>26,22</v>
      </c>
      <c r="K39" s="10">
        <f>+VLOOKUP($B39,Gesamt!$A$5:$Q$299,10,FALSE)</f>
        <v>0</v>
      </c>
      <c r="L39" s="10">
        <f>+VLOOKUP($B39,Gesamt!$A$5:$Q$299,11,FALSE)</f>
        <v>0</v>
      </c>
      <c r="M39" s="10">
        <f>+VLOOKUP($B39,Gesamt!$A$5:$Q$299,12,FALSE)</f>
        <v>0</v>
      </c>
      <c r="N39" s="10">
        <f>+VLOOKUP($B39,Gesamt!$A$5:$Q$299,13,FALSE)</f>
        <v>0</v>
      </c>
      <c r="O39" s="10">
        <f>+VLOOKUP($B39,Gesamt!$A$5:$Q$299,14,FALSE)</f>
        <v>0</v>
      </c>
      <c r="P39" s="10">
        <f>+VLOOKUP($B39,Gesamt!$A$5:$Q$299,15,FALSE)</f>
        <v>0</v>
      </c>
      <c r="Q39" s="10">
        <f>+VLOOKUP($B39,Gesamt!$A$5:$Q$299,16,FALSE)</f>
        <v>0</v>
      </c>
      <c r="R39" s="10">
        <f t="shared" si="2"/>
        <v>105.6</v>
      </c>
      <c r="S39" s="8">
        <f t="shared" si="3"/>
        <v>-105.6</v>
      </c>
    </row>
    <row r="40" spans="1:19" ht="12.75">
      <c r="A40" s="1">
        <f t="shared" si="1"/>
        <v>33</v>
      </c>
      <c r="B40" s="1">
        <v>348</v>
      </c>
      <c r="C40" s="2" t="str">
        <f>+VLOOKUP($B40,Gesamt!$A$5:$D$299,2,FALSE)</f>
        <v>Neubarth</v>
      </c>
      <c r="D40" s="2" t="str">
        <f>+VLOOKUP($B40,Gesamt!$A$5:$D$299,3,FALSE)</f>
        <v>Daniel</v>
      </c>
      <c r="E40" s="1" t="str">
        <f>+VLOOKUP($B40,Gesamt!$A$5:$D$299,4,FALSE)</f>
        <v>Friedrichsfeld</v>
      </c>
      <c r="F40" s="10" t="str">
        <f>+VLOOKUP($B40,Gesamt!$A$5:$F$299,5,FALSE)</f>
        <v>26,18</v>
      </c>
      <c r="G40" s="10" t="str">
        <f>+VLOOKUP($B40,Gesamt!$A$5:$G$299,6,FALSE)</f>
        <v>26,77</v>
      </c>
      <c r="H40" s="10" t="str">
        <f>+VLOOKUP($B40,Gesamt!$A$5:$H$299,7,FALSE)</f>
        <v>26,27</v>
      </c>
      <c r="I40" s="10" t="str">
        <f>+VLOOKUP($B40,Gesamt!$A$5:$I$299,8,FALSE)</f>
        <v>26,43</v>
      </c>
      <c r="J40" s="10" t="str">
        <f>+VLOOKUP($B40,Gesamt!$A$5:$Q$299,9,FALSE)</f>
        <v>26,17</v>
      </c>
      <c r="K40" s="10">
        <f>+VLOOKUP($B40,Gesamt!$A$5:$Q$299,10,FALSE)</f>
        <v>0</v>
      </c>
      <c r="L40" s="10">
        <f>+VLOOKUP($B40,Gesamt!$A$5:$Q$299,11,FALSE)</f>
        <v>0</v>
      </c>
      <c r="M40" s="10">
        <f>+VLOOKUP($B40,Gesamt!$A$5:$Q$299,12,FALSE)</f>
        <v>0</v>
      </c>
      <c r="N40" s="10">
        <f>+VLOOKUP($B40,Gesamt!$A$5:$Q$299,13,FALSE)</f>
        <v>0</v>
      </c>
      <c r="O40" s="10">
        <f>+VLOOKUP($B40,Gesamt!$A$5:$Q$299,14,FALSE)</f>
        <v>0</v>
      </c>
      <c r="P40" s="10">
        <f>+VLOOKUP($B40,Gesamt!$A$5:$Q$299,15,FALSE)</f>
        <v>0</v>
      </c>
      <c r="Q40" s="10">
        <f>+VLOOKUP($B40,Gesamt!$A$5:$Q$299,16,FALSE)</f>
        <v>0</v>
      </c>
      <c r="R40" s="10">
        <f t="shared" si="2"/>
        <v>105.64</v>
      </c>
      <c r="S40" s="8">
        <f t="shared" si="3"/>
        <v>-105.64</v>
      </c>
    </row>
    <row r="41" spans="1:19" ht="12.75">
      <c r="A41" s="1">
        <f t="shared" si="1"/>
        <v>34</v>
      </c>
      <c r="B41" s="1">
        <v>331</v>
      </c>
      <c r="C41" s="2" t="str">
        <f>+VLOOKUP($B41,Gesamt!$A$5:$D$299,2,FALSE)</f>
        <v>Strucken </v>
      </c>
      <c r="D41" s="2" t="str">
        <f>+VLOOKUP($B41,Gesamt!$A$5:$D$299,3,FALSE)</f>
        <v>Thimo</v>
      </c>
      <c r="E41" s="1" t="str">
        <f>+VLOOKUP($B41,Gesamt!$A$5:$D$299,4,FALSE)</f>
        <v>Viersen</v>
      </c>
      <c r="F41" s="10" t="str">
        <f>+VLOOKUP($B41,Gesamt!$A$5:$F$299,5,FALSE)</f>
        <v>26,62</v>
      </c>
      <c r="G41" s="10" t="str">
        <f>+VLOOKUP($B41,Gesamt!$A$5:$G$299,6,FALSE)</f>
        <v>26,70</v>
      </c>
      <c r="H41" s="10" t="str">
        <f>+VLOOKUP($B41,Gesamt!$A$5:$H$299,7,FALSE)</f>
        <v>26,38</v>
      </c>
      <c r="I41" s="10" t="str">
        <f>+VLOOKUP($B41,Gesamt!$A$5:$I$299,8,FALSE)</f>
        <v>26,54</v>
      </c>
      <c r="J41" s="10" t="str">
        <f>+VLOOKUP($B41,Gesamt!$A$5:$Q$299,9,FALSE)</f>
        <v>26,20</v>
      </c>
      <c r="K41" s="10">
        <f>+VLOOKUP($B41,Gesamt!$A$5:$Q$299,10,FALSE)</f>
        <v>0</v>
      </c>
      <c r="L41" s="10">
        <f>+VLOOKUP($B41,Gesamt!$A$5:$Q$299,11,FALSE)</f>
        <v>0</v>
      </c>
      <c r="M41" s="10">
        <f>+VLOOKUP($B41,Gesamt!$A$5:$Q$299,12,FALSE)</f>
        <v>0</v>
      </c>
      <c r="N41" s="10">
        <f>+VLOOKUP($B41,Gesamt!$A$5:$Q$299,13,FALSE)</f>
        <v>0</v>
      </c>
      <c r="O41" s="10">
        <f>+VLOOKUP($B41,Gesamt!$A$5:$Q$299,14,FALSE)</f>
        <v>0</v>
      </c>
      <c r="P41" s="10">
        <f>+VLOOKUP($B41,Gesamt!$A$5:$Q$299,15,FALSE)</f>
        <v>0</v>
      </c>
      <c r="Q41" s="10">
        <f>+VLOOKUP($B41,Gesamt!$A$5:$Q$299,16,FALSE)</f>
        <v>0</v>
      </c>
      <c r="R41" s="10">
        <f t="shared" si="2"/>
        <v>105.82</v>
      </c>
      <c r="S41" s="8">
        <f t="shared" si="3"/>
        <v>-105.82</v>
      </c>
    </row>
    <row r="42" spans="1:19" ht="12.75">
      <c r="A42" s="1">
        <f t="shared" si="1"/>
        <v>35</v>
      </c>
      <c r="B42" s="1">
        <v>342</v>
      </c>
      <c r="C42" s="2" t="str">
        <f>+VLOOKUP($B42,Gesamt!$A$5:$D$299,2,FALSE)</f>
        <v>Späker</v>
      </c>
      <c r="D42" s="2" t="str">
        <f>+VLOOKUP($B42,Gesamt!$A$5:$D$299,3,FALSE)</f>
        <v>Steffen</v>
      </c>
      <c r="E42" s="1" t="str">
        <f>+VLOOKUP($B42,Gesamt!$A$5:$D$299,4,FALSE)</f>
        <v>Friedrichsfeld</v>
      </c>
      <c r="F42" s="10" t="str">
        <f>+VLOOKUP($B42,Gesamt!$A$5:$F$299,5,FALSE)</f>
        <v>26,48</v>
      </c>
      <c r="G42" s="10" t="str">
        <f>+VLOOKUP($B42,Gesamt!$A$5:$G$299,6,FALSE)</f>
        <v>26,93</v>
      </c>
      <c r="H42" s="10" t="str">
        <f>+VLOOKUP($B42,Gesamt!$A$5:$H$299,7,FALSE)</f>
        <v>26,23</v>
      </c>
      <c r="I42" s="10" t="str">
        <f>+VLOOKUP($B42,Gesamt!$A$5:$I$299,8,FALSE)</f>
        <v>26,58</v>
      </c>
      <c r="J42" s="10" t="str">
        <f>+VLOOKUP($B42,Gesamt!$A$5:$Q$299,9,FALSE)</f>
        <v>26,16</v>
      </c>
      <c r="K42" s="10">
        <f>+VLOOKUP($B42,Gesamt!$A$5:$Q$299,10,FALSE)</f>
        <v>0</v>
      </c>
      <c r="L42" s="10">
        <f>+VLOOKUP($B42,Gesamt!$A$5:$Q$299,11,FALSE)</f>
        <v>0</v>
      </c>
      <c r="M42" s="10">
        <f>+VLOOKUP($B42,Gesamt!$A$5:$Q$299,12,FALSE)</f>
        <v>0</v>
      </c>
      <c r="N42" s="10">
        <f>+VLOOKUP($B42,Gesamt!$A$5:$Q$299,13,FALSE)</f>
        <v>0</v>
      </c>
      <c r="O42" s="10">
        <f>+VLOOKUP($B42,Gesamt!$A$5:$Q$299,14,FALSE)</f>
        <v>0</v>
      </c>
      <c r="P42" s="10">
        <f>+VLOOKUP($B42,Gesamt!$A$5:$Q$299,15,FALSE)</f>
        <v>0</v>
      </c>
      <c r="Q42" s="10">
        <f>+VLOOKUP($B42,Gesamt!$A$5:$Q$299,16,FALSE)</f>
        <v>0</v>
      </c>
      <c r="R42" s="10">
        <f t="shared" si="2"/>
        <v>105.9</v>
      </c>
      <c r="S42" s="8">
        <f t="shared" si="3"/>
        <v>-105.9</v>
      </c>
    </row>
    <row r="43" spans="1:19" ht="12.75">
      <c r="A43" s="1">
        <f t="shared" si="1"/>
        <v>36</v>
      </c>
      <c r="B43" s="1">
        <v>340</v>
      </c>
      <c r="C43" s="2" t="str">
        <f>+VLOOKUP($B43,Gesamt!$A$5:$D$299,2,FALSE)</f>
        <v>Kelch</v>
      </c>
      <c r="D43" s="2" t="str">
        <f>+VLOOKUP($B43,Gesamt!$A$5:$D$299,3,FALSE)</f>
        <v>Maria</v>
      </c>
      <c r="E43" s="1" t="str">
        <f>+VLOOKUP($B43,Gesamt!$A$5:$D$299,4,FALSE)</f>
        <v>Bergkamen</v>
      </c>
      <c r="F43" s="10" t="str">
        <f>+VLOOKUP($B43,Gesamt!$A$5:$F$299,5,FALSE)</f>
        <v>26,48</v>
      </c>
      <c r="G43" s="10" t="str">
        <f>+VLOOKUP($B43,Gesamt!$A$5:$G$299,6,FALSE)</f>
        <v>26,85</v>
      </c>
      <c r="H43" s="10" t="str">
        <f>+VLOOKUP($B43,Gesamt!$A$5:$H$299,7,FALSE)</f>
        <v>26,35</v>
      </c>
      <c r="I43" s="10" t="str">
        <f>+VLOOKUP($B43,Gesamt!$A$5:$I$299,8,FALSE)</f>
        <v>26,51</v>
      </c>
      <c r="J43" s="10" t="str">
        <f>+VLOOKUP($B43,Gesamt!$A$5:$Q$299,9,FALSE)</f>
        <v>26,24</v>
      </c>
      <c r="K43" s="10">
        <f>+VLOOKUP($B43,Gesamt!$A$5:$Q$299,10,FALSE)</f>
        <v>0</v>
      </c>
      <c r="L43" s="10">
        <f>+VLOOKUP($B43,Gesamt!$A$5:$Q$299,11,FALSE)</f>
        <v>0</v>
      </c>
      <c r="M43" s="10">
        <f>+VLOOKUP($B43,Gesamt!$A$5:$Q$299,12,FALSE)</f>
        <v>0</v>
      </c>
      <c r="N43" s="10">
        <f>+VLOOKUP($B43,Gesamt!$A$5:$Q$299,13,FALSE)</f>
        <v>0</v>
      </c>
      <c r="O43" s="10">
        <f>+VLOOKUP($B43,Gesamt!$A$5:$Q$299,14,FALSE)</f>
        <v>0</v>
      </c>
      <c r="P43" s="10">
        <f>+VLOOKUP($B43,Gesamt!$A$5:$Q$299,15,FALSE)</f>
        <v>0</v>
      </c>
      <c r="Q43" s="10">
        <f>+VLOOKUP($B43,Gesamt!$A$5:$Q$299,16,FALSE)</f>
        <v>0</v>
      </c>
      <c r="R43" s="10">
        <f t="shared" si="2"/>
        <v>105.95</v>
      </c>
      <c r="S43" s="8">
        <f t="shared" si="3"/>
        <v>-105.95</v>
      </c>
    </row>
    <row r="44" spans="1:19" ht="12.75">
      <c r="A44" s="1">
        <f t="shared" si="1"/>
        <v>37</v>
      </c>
      <c r="B44" s="1">
        <v>343</v>
      </c>
      <c r="C44" s="2" t="str">
        <f>+VLOOKUP($B44,Gesamt!$A$5:$D$299,2,FALSE)</f>
        <v>Fregin</v>
      </c>
      <c r="D44" s="2" t="str">
        <f>+VLOOKUP($B44,Gesamt!$A$5:$D$299,3,FALSE)</f>
        <v>Lara</v>
      </c>
      <c r="E44" s="1" t="str">
        <f>+VLOOKUP($B44,Gesamt!$A$5:$D$299,4,FALSE)</f>
        <v>Friedrichsfeld</v>
      </c>
      <c r="F44" s="10" t="str">
        <f>+VLOOKUP($B44,Gesamt!$A$5:$F$299,5,FALSE)</f>
        <v>26,93</v>
      </c>
      <c r="G44" s="10" t="str">
        <f>+VLOOKUP($B44,Gesamt!$A$5:$G$299,6,FALSE)</f>
        <v>26,60</v>
      </c>
      <c r="H44" s="10" t="str">
        <f>+VLOOKUP($B44,Gesamt!$A$5:$H$299,7,FALSE)</f>
        <v>26,82</v>
      </c>
      <c r="I44" s="10" t="str">
        <f>+VLOOKUP($B44,Gesamt!$A$5:$I$299,8,FALSE)</f>
        <v>26,31</v>
      </c>
      <c r="J44" s="10" t="str">
        <f>+VLOOKUP($B44,Gesamt!$A$5:$Q$299,9,FALSE)</f>
        <v>26,57</v>
      </c>
      <c r="K44" s="10">
        <f>+VLOOKUP($B44,Gesamt!$A$5:$Q$299,10,FALSE)</f>
        <v>0</v>
      </c>
      <c r="L44" s="10">
        <f>+VLOOKUP($B44,Gesamt!$A$5:$Q$299,11,FALSE)</f>
        <v>0</v>
      </c>
      <c r="M44" s="10">
        <f>+VLOOKUP($B44,Gesamt!$A$5:$Q$299,12,FALSE)</f>
        <v>0</v>
      </c>
      <c r="N44" s="10">
        <f>+VLOOKUP($B44,Gesamt!$A$5:$Q$299,13,FALSE)</f>
        <v>0</v>
      </c>
      <c r="O44" s="10">
        <f>+VLOOKUP($B44,Gesamt!$A$5:$Q$299,14,FALSE)</f>
        <v>0</v>
      </c>
      <c r="P44" s="10">
        <f>+VLOOKUP($B44,Gesamt!$A$5:$Q$299,15,FALSE)</f>
        <v>0</v>
      </c>
      <c r="Q44" s="10">
        <f>+VLOOKUP($B44,Gesamt!$A$5:$Q$299,16,FALSE)</f>
        <v>0</v>
      </c>
      <c r="R44" s="10">
        <f t="shared" si="2"/>
        <v>106.3</v>
      </c>
      <c r="S44" s="8">
        <f t="shared" si="3"/>
        <v>-106.3</v>
      </c>
    </row>
    <row r="45" spans="1:19" ht="12.75">
      <c r="A45" s="1">
        <f t="shared" si="1"/>
        <v>38</v>
      </c>
      <c r="B45" s="1">
        <v>374</v>
      </c>
      <c r="C45" s="2" t="str">
        <f>+VLOOKUP($B45,Gesamt!$A$5:$D$299,2,FALSE)</f>
        <v>Ingenerf</v>
      </c>
      <c r="D45" s="2" t="str">
        <f>+VLOOKUP($B45,Gesamt!$A$5:$D$299,3,FALSE)</f>
        <v>David</v>
      </c>
      <c r="E45" s="1" t="str">
        <f>+VLOOKUP($B45,Gesamt!$A$5:$D$299,4,FALSE)</f>
        <v>Kerpen</v>
      </c>
      <c r="F45" s="10" t="str">
        <f>+VLOOKUP($B45,Gesamt!$A$5:$F$299,5,FALSE)</f>
        <v>26,80</v>
      </c>
      <c r="G45" s="10" t="str">
        <f>+VLOOKUP($B45,Gesamt!$A$5:$G$299,6,FALSE)</f>
        <v>26,61</v>
      </c>
      <c r="H45" s="10" t="str">
        <f>+VLOOKUP($B45,Gesamt!$A$5:$H$299,7,FALSE)</f>
        <v>26,76</v>
      </c>
      <c r="I45" s="10" t="str">
        <f>+VLOOKUP($B45,Gesamt!$A$5:$I$299,8,FALSE)</f>
        <v>26,31</v>
      </c>
      <c r="J45" s="10" t="str">
        <f>+VLOOKUP($B45,Gesamt!$A$5:$Q$299,9,FALSE)</f>
        <v>26,74</v>
      </c>
      <c r="K45" s="10">
        <f>+VLOOKUP($B45,Gesamt!$A$5:$Q$299,10,FALSE)</f>
        <v>0</v>
      </c>
      <c r="L45" s="10">
        <f>+VLOOKUP($B45,Gesamt!$A$5:$Q$299,11,FALSE)</f>
        <v>0</v>
      </c>
      <c r="M45" s="10">
        <f>+VLOOKUP($B45,Gesamt!$A$5:$Q$299,12,FALSE)</f>
        <v>0</v>
      </c>
      <c r="N45" s="10">
        <f>+VLOOKUP($B45,Gesamt!$A$5:$Q$299,13,FALSE)</f>
        <v>0</v>
      </c>
      <c r="O45" s="10">
        <f>+VLOOKUP($B45,Gesamt!$A$5:$Q$299,14,FALSE)</f>
        <v>0</v>
      </c>
      <c r="P45" s="10">
        <f>+VLOOKUP($B45,Gesamt!$A$5:$Q$299,15,FALSE)</f>
        <v>0</v>
      </c>
      <c r="Q45" s="10">
        <f>+VLOOKUP($B45,Gesamt!$A$5:$Q$299,16,FALSE)</f>
        <v>0</v>
      </c>
      <c r="R45" s="10">
        <f t="shared" si="2"/>
        <v>106.42</v>
      </c>
      <c r="S45" s="8">
        <f t="shared" si="3"/>
        <v>-106.42</v>
      </c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&amp;CKerpener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Rosenkranz</cp:lastModifiedBy>
  <cp:lastPrinted>2007-08-12T07:27:33Z</cp:lastPrinted>
  <dcterms:created xsi:type="dcterms:W3CDTF">2000-04-24T15:54:13Z</dcterms:created>
  <dcterms:modified xsi:type="dcterms:W3CDTF">2007-08-15T12:03:21Z</dcterms:modified>
  <cp:category/>
  <cp:version/>
  <cp:contentType/>
  <cp:contentStatus/>
</cp:coreProperties>
</file>