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Quali Junior" sheetId="7" r:id="rId7"/>
    <sheet name="Quali Senior " sheetId="8" r:id="rId8"/>
  </sheets>
  <definedNames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 '!$7:$7</definedName>
    <definedName name="_xlnm.Print_Titles" localSheetId="4">'Senior Gäste'!$7:$7</definedName>
    <definedName name="_xlnm.Print_Titles" localSheetId="2">'Senior Ort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<sst xmlns="http://schemas.openxmlformats.org/spreadsheetml/2006/main" count="389" uniqueCount="146">
  <si>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</si>
  <si>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</si>
  <si>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</si>
  <si>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</si>
  <si>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</si>
  <si>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</si>
  <si>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</si>
  <si>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</si>
  <si>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</si>
  <si>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</si>
  <si>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</si>
  <si>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</si>
  <si>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</si>
  <si>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</si>
  <si>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</si>
  <si>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</si>
  <si>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</si>
  <si>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</si>
  <si>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</si>
  <si>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</si>
  <si>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</si>
  <si>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</si>
  <si>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</si>
  <si>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Hollunder</t>
  </si>
  <si>
    <t>Katharina</t>
  </si>
  <si>
    <t>Ruppichteroth</t>
  </si>
  <si>
    <t>Cetinkaya</t>
  </si>
  <si>
    <t>Deniz</t>
  </si>
  <si>
    <t>Friedrichsfeld</t>
  </si>
  <si>
    <t>Huppertz</t>
  </si>
  <si>
    <t>Sven</t>
  </si>
  <si>
    <t>Simmerath</t>
  </si>
  <si>
    <t>Jessica</t>
  </si>
  <si>
    <t>Xanten</t>
  </si>
  <si>
    <t>Strucken</t>
  </si>
  <si>
    <t>Thimo</t>
  </si>
  <si>
    <t>Viersen</t>
  </si>
  <si>
    <t>Cloth</t>
  </si>
  <si>
    <t>Sebastian</t>
  </si>
  <si>
    <t>Müller</t>
  </si>
  <si>
    <t>Julian</t>
  </si>
  <si>
    <t>Neubarth</t>
  </si>
  <si>
    <t>Daniel</t>
  </si>
  <si>
    <t>Sippekamp</t>
  </si>
  <si>
    <t>Marco</t>
  </si>
  <si>
    <t>Isaac</t>
  </si>
  <si>
    <t>Marvin</t>
  </si>
  <si>
    <t>Förster</t>
  </si>
  <si>
    <t>Lars</t>
  </si>
  <si>
    <t>Jan</t>
  </si>
  <si>
    <t>Deck</t>
  </si>
  <si>
    <t>Manuel</t>
  </si>
  <si>
    <t>Meyer</t>
  </si>
  <si>
    <t>Patrick</t>
  </si>
  <si>
    <t>Laura</t>
  </si>
  <si>
    <t>Hannah</t>
  </si>
  <si>
    <t>Honscha</t>
  </si>
  <si>
    <t>Moritz</t>
  </si>
  <si>
    <t>Offermann</t>
  </si>
  <si>
    <t>Rico</t>
  </si>
  <si>
    <t>Brüggemann</t>
  </si>
  <si>
    <t>Havixbeck</t>
  </si>
  <si>
    <t>Jenny</t>
  </si>
  <si>
    <t>Ricker</t>
  </si>
  <si>
    <t>Oliver</t>
  </si>
  <si>
    <t>Claudia</t>
  </si>
  <si>
    <t>Eckert</t>
  </si>
  <si>
    <t>Kevin</t>
  </si>
  <si>
    <t>Overath</t>
  </si>
  <si>
    <t>Claus</t>
  </si>
  <si>
    <t>Maik</t>
  </si>
  <si>
    <t>Bergkamen</t>
  </si>
  <si>
    <t>Lorenz</t>
  </si>
  <si>
    <t>Linda</t>
  </si>
  <si>
    <t>Westermann</t>
  </si>
  <si>
    <t>Désirée</t>
  </si>
  <si>
    <t>Lucas</t>
  </si>
  <si>
    <t>Hummels</t>
  </si>
  <si>
    <t>Melissa</t>
  </si>
  <si>
    <t>Stromberg</t>
  </si>
  <si>
    <t>Leon</t>
  </si>
  <si>
    <t>Kerpen</t>
  </si>
  <si>
    <t>Ingenerf</t>
  </si>
  <si>
    <t>David</t>
  </si>
  <si>
    <t>Jost</t>
  </si>
  <si>
    <t>Marcel</t>
  </si>
  <si>
    <t>Wolters</t>
  </si>
  <si>
    <t>Philipp</t>
  </si>
  <si>
    <t>Konietzny</t>
  </si>
  <si>
    <t>Mario</t>
  </si>
  <si>
    <t>Sarah</t>
  </si>
  <si>
    <t>Stefan</t>
  </si>
  <si>
    <t>Sulitze</t>
  </si>
  <si>
    <t>Franziska</t>
  </si>
  <si>
    <t>Seebich</t>
  </si>
  <si>
    <t>Kennard</t>
  </si>
  <si>
    <t>Klemmer</t>
  </si>
  <si>
    <t>Mara</t>
  </si>
  <si>
    <t>Malte</t>
  </si>
  <si>
    <t>Jaqueline</t>
  </si>
  <si>
    <t>André</t>
  </si>
  <si>
    <t>Isabell</t>
  </si>
  <si>
    <t>Vanessa</t>
  </si>
  <si>
    <t>Nickel</t>
  </si>
  <si>
    <t>van Loo</t>
  </si>
  <si>
    <t>Schütt</t>
  </si>
  <si>
    <t>Jannik</t>
  </si>
  <si>
    <t>van Limbeck</t>
  </si>
  <si>
    <t>Lena</t>
  </si>
  <si>
    <t>Leismann</t>
  </si>
  <si>
    <t>Dominik</t>
  </si>
  <si>
    <t>Mettingen</t>
  </si>
  <si>
    <t>Pascal</t>
  </si>
  <si>
    <t>Eickmann</t>
  </si>
  <si>
    <t>Torben</t>
  </si>
  <si>
    <t>Bad Bentheim</t>
  </si>
  <si>
    <t>Morten</t>
  </si>
  <si>
    <t>Garritsen</t>
  </si>
  <si>
    <t>Markus</t>
  </si>
  <si>
    <t>Chtistoph</t>
  </si>
  <si>
    <t>Stagge</t>
  </si>
  <si>
    <t>Matthias</t>
  </si>
  <si>
    <t>Rheine</t>
  </si>
  <si>
    <t>Möck</t>
  </si>
  <si>
    <t>Vivien</t>
  </si>
  <si>
    <t>Dreieich</t>
  </si>
  <si>
    <t>Gerlings</t>
  </si>
  <si>
    <t>Bianca</t>
  </si>
  <si>
    <t>Groß</t>
  </si>
  <si>
    <t>Carolin</t>
  </si>
  <si>
    <t>Jäger</t>
  </si>
  <si>
    <t>Tim</t>
  </si>
  <si>
    <t>Lukas</t>
  </si>
  <si>
    <t>Brüning</t>
  </si>
  <si>
    <t>Rödder</t>
  </si>
  <si>
    <t>Steven</t>
  </si>
  <si>
    <t>Freudenberg</t>
  </si>
  <si>
    <t>Sluet</t>
  </si>
  <si>
    <t>Emilie</t>
  </si>
  <si>
    <t>Blix</t>
  </si>
  <si>
    <t>Leonie</t>
  </si>
  <si>
    <t>Charlotte</t>
  </si>
  <si>
    <t>Kelch</t>
  </si>
  <si>
    <t>Maria</t>
  </si>
  <si>
    <t>Ricarda</t>
  </si>
  <si>
    <t>Nicola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</si>
</sst>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B76" sqref="B76"/>
    </sheetView>
  </sheetViews>
  <sheetFormatPr defaultColWidth="11.421875" defaultRowHeight="12.75"/>
  <cols>
    <col min="1" max="1" width="8.00390625" style="1" customWidth="1"/>
    <col min="2" max="2" width="20.00390625" style="1" customWidth="1"/>
    <col min="3" max="3" width="18.421875" style="1" customWidth="1"/>
    <col min="4" max="4" width="21.28125" style="1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19" t="s">
        <v>4</v>
      </c>
      <c r="B2" s="19"/>
      <c r="C2" s="19"/>
      <c r="D2" s="19"/>
      <c r="E2" s="11">
        <v>0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3"/>
    </row>
    <row r="3" spans="2:16" ht="12.75">
      <c r="B3" s="12"/>
      <c r="C3" s="12"/>
      <c r="D3" s="12"/>
      <c r="L3" s="20" t="s">
        <v>16</v>
      </c>
      <c r="M3" s="20"/>
      <c r="N3" s="20"/>
      <c r="O3" s="20"/>
      <c r="P3" s="20"/>
    </row>
    <row r="4" spans="1:17" ht="12.75">
      <c r="A4" s="4" t="s">
        <v>0</v>
      </c>
      <c r="B4" s="4" t="s">
        <v>1</v>
      </c>
      <c r="C4" s="4" t="s">
        <v>8</v>
      </c>
      <c r="D4" s="4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">
        <v>102</v>
      </c>
      <c r="B5" s="1" t="s">
        <v>104</v>
      </c>
      <c r="C5" s="1" t="s">
        <v>40</v>
      </c>
      <c r="D5" s="1" t="s">
        <v>81</v>
      </c>
      <c r="E5" s="8">
        <v>27.79</v>
      </c>
      <c r="F5" s="8">
        <v>27.02</v>
      </c>
      <c r="G5" s="8">
        <v>27.51</v>
      </c>
      <c r="H5" s="8">
        <v>27.14</v>
      </c>
      <c r="I5" s="8">
        <v>27.5</v>
      </c>
      <c r="Q5" s="8">
        <f>SUM(E5*$E$2+F5*$F$2+G5*$G$2+H5*$H$2+I5*$I$2+$J$2*J5+K5*$E$2+L5*$F$2+M5*$G$2+N5*$H$2+O5*$I$2+P5*$J$2)</f>
        <v>109.17</v>
      </c>
    </row>
    <row r="6" spans="1:17" ht="12.75">
      <c r="A6" s="1">
        <v>106</v>
      </c>
      <c r="B6" s="1" t="s">
        <v>109</v>
      </c>
      <c r="C6" s="1" t="s">
        <v>110</v>
      </c>
      <c r="D6" s="1" t="s">
        <v>111</v>
      </c>
      <c r="E6" s="8">
        <v>26.73</v>
      </c>
      <c r="F6" s="8">
        <v>26.64</v>
      </c>
      <c r="G6" s="8">
        <v>26.53</v>
      </c>
      <c r="H6" s="8">
        <v>26.6</v>
      </c>
      <c r="I6" s="8">
        <v>26.49</v>
      </c>
      <c r="Q6" s="8">
        <f aca="true" t="shared" si="0" ref="Q6:Q69">SUM(E6*$E$2+F6*$F$2+G6*$G$2+H6*$H$2+I6*$I$2+$J$2*J6+K6*$E$2+L6*$F$2+M6*$G$2+N6*$H$2+O6*$I$2+P6*$J$2)</f>
        <v>106.26</v>
      </c>
    </row>
    <row r="7" spans="1:17" ht="12.75">
      <c r="A7" s="1">
        <v>115</v>
      </c>
      <c r="B7" s="1" t="s">
        <v>56</v>
      </c>
      <c r="C7" s="1" t="s">
        <v>97</v>
      </c>
      <c r="D7" s="1" t="s">
        <v>31</v>
      </c>
      <c r="E7" s="8">
        <v>27.43</v>
      </c>
      <c r="F7" s="8">
        <v>26.83</v>
      </c>
      <c r="G7" s="8">
        <v>26.55</v>
      </c>
      <c r="H7" s="8">
        <v>26.78</v>
      </c>
      <c r="I7" s="8">
        <v>27.34</v>
      </c>
      <c r="Q7" s="8">
        <f t="shared" si="0"/>
        <v>107.5</v>
      </c>
    </row>
    <row r="8" spans="1:17" ht="12.75">
      <c r="A8" s="1">
        <v>116</v>
      </c>
      <c r="B8" s="1" t="s">
        <v>66</v>
      </c>
      <c r="C8" s="1" t="s">
        <v>38</v>
      </c>
      <c r="D8" s="1" t="s">
        <v>68</v>
      </c>
      <c r="E8" s="8">
        <v>26.75</v>
      </c>
      <c r="F8" s="8">
        <v>27.06</v>
      </c>
      <c r="G8" s="8">
        <v>26.24</v>
      </c>
      <c r="H8" s="8">
        <v>26.67</v>
      </c>
      <c r="I8" s="8">
        <v>26.76</v>
      </c>
      <c r="Q8" s="8">
        <f t="shared" si="0"/>
        <v>106.73</v>
      </c>
    </row>
    <row r="9" spans="1:17" ht="12.75">
      <c r="A9" s="1">
        <v>118</v>
      </c>
      <c r="B9" s="1" t="s">
        <v>113</v>
      </c>
      <c r="C9" s="1" t="s">
        <v>114</v>
      </c>
      <c r="D9" s="1" t="s">
        <v>115</v>
      </c>
      <c r="E9" s="8">
        <v>27.43</v>
      </c>
      <c r="F9" s="8">
        <v>26.91</v>
      </c>
      <c r="G9" s="8">
        <v>26.95</v>
      </c>
      <c r="H9" s="8">
        <v>26.84</v>
      </c>
      <c r="I9" s="8">
        <v>27.59</v>
      </c>
      <c r="Q9" s="8">
        <f t="shared" si="0"/>
        <v>108.29</v>
      </c>
    </row>
    <row r="10" spans="1:17" ht="12.75">
      <c r="A10" s="1">
        <v>123</v>
      </c>
      <c r="B10" s="1" t="s">
        <v>56</v>
      </c>
      <c r="C10" s="1" t="s">
        <v>98</v>
      </c>
      <c r="D10" s="1" t="s">
        <v>31</v>
      </c>
      <c r="E10" s="8">
        <v>27.11</v>
      </c>
      <c r="F10" s="8">
        <v>27.19</v>
      </c>
      <c r="G10" s="8">
        <v>27.01</v>
      </c>
      <c r="H10" s="8">
        <v>26.96</v>
      </c>
      <c r="I10" s="8">
        <v>27.53</v>
      </c>
      <c r="Q10" s="8">
        <f t="shared" si="0"/>
        <v>108.69</v>
      </c>
    </row>
    <row r="11" spans="1:17" ht="12.75">
      <c r="A11" s="1">
        <v>126</v>
      </c>
      <c r="B11" s="1" t="s">
        <v>39</v>
      </c>
      <c r="C11" s="1" t="s">
        <v>93</v>
      </c>
      <c r="D11" s="1" t="s">
        <v>28</v>
      </c>
      <c r="E11" s="8">
        <v>27.36</v>
      </c>
      <c r="F11" s="8">
        <v>27.19</v>
      </c>
      <c r="G11" s="8">
        <v>27.26</v>
      </c>
      <c r="H11" s="8">
        <v>26.88</v>
      </c>
      <c r="I11" s="8">
        <v>27.55</v>
      </c>
      <c r="Q11" s="8">
        <f t="shared" si="0"/>
        <v>108.88</v>
      </c>
    </row>
    <row r="12" spans="1:17" ht="12.75">
      <c r="A12" s="1">
        <v>129</v>
      </c>
      <c r="B12" s="12" t="s">
        <v>117</v>
      </c>
      <c r="C12" s="12" t="s">
        <v>118</v>
      </c>
      <c r="D12" s="12" t="s">
        <v>115</v>
      </c>
      <c r="E12" s="8">
        <v>27.05</v>
      </c>
      <c r="F12" s="8">
        <v>27.43</v>
      </c>
      <c r="G12" s="8">
        <v>26.83</v>
      </c>
      <c r="H12" s="8">
        <v>27.26</v>
      </c>
      <c r="I12" s="8">
        <v>27.19</v>
      </c>
      <c r="Q12" s="8">
        <f t="shared" si="0"/>
        <v>108.71</v>
      </c>
    </row>
    <row r="13" spans="1:17" ht="12.75">
      <c r="A13" s="1">
        <v>134</v>
      </c>
      <c r="B13" s="1" t="s">
        <v>105</v>
      </c>
      <c r="C13" s="1" t="s">
        <v>106</v>
      </c>
      <c r="D13" s="1" t="s">
        <v>81</v>
      </c>
      <c r="E13" s="8">
        <v>27.52</v>
      </c>
      <c r="F13" s="8">
        <v>26.82</v>
      </c>
      <c r="G13" s="8">
        <v>27.56</v>
      </c>
      <c r="H13" s="8">
        <v>27.21</v>
      </c>
      <c r="I13" s="8">
        <v>27.6</v>
      </c>
      <c r="Q13" s="8">
        <f t="shared" si="0"/>
        <v>109.19</v>
      </c>
    </row>
    <row r="14" spans="1:17" ht="12.75">
      <c r="A14" s="1">
        <v>141</v>
      </c>
      <c r="B14" s="1" t="s">
        <v>94</v>
      </c>
      <c r="C14" s="1" t="s">
        <v>95</v>
      </c>
      <c r="D14" s="1" t="s">
        <v>36</v>
      </c>
      <c r="E14" s="8">
        <v>27.14</v>
      </c>
      <c r="F14" s="8">
        <v>27.26</v>
      </c>
      <c r="G14" s="8">
        <v>27.01</v>
      </c>
      <c r="H14" s="8">
        <v>27.74</v>
      </c>
      <c r="I14" s="8">
        <v>27.1</v>
      </c>
      <c r="Q14" s="8">
        <f t="shared" si="0"/>
        <v>109.11</v>
      </c>
    </row>
    <row r="15" spans="1:17" ht="12.75">
      <c r="A15" s="1">
        <v>143</v>
      </c>
      <c r="B15" s="1" t="s">
        <v>86</v>
      </c>
      <c r="C15" s="1" t="s">
        <v>102</v>
      </c>
      <c r="D15" s="1" t="s">
        <v>81</v>
      </c>
      <c r="E15" s="8">
        <v>27.47</v>
      </c>
      <c r="F15" s="8">
        <v>27.18</v>
      </c>
      <c r="G15" s="8">
        <v>27.76</v>
      </c>
      <c r="H15" s="8">
        <v>27.62</v>
      </c>
      <c r="I15" s="8">
        <v>27.69</v>
      </c>
      <c r="Q15" s="8">
        <f t="shared" si="0"/>
        <v>110.25</v>
      </c>
    </row>
    <row r="16" spans="1:17" ht="12.75">
      <c r="A16" s="1">
        <v>146</v>
      </c>
      <c r="B16" s="1" t="s">
        <v>69</v>
      </c>
      <c r="C16" s="1" t="s">
        <v>101</v>
      </c>
      <c r="D16" s="1" t="s">
        <v>71</v>
      </c>
      <c r="E16" s="8">
        <v>27.12</v>
      </c>
      <c r="F16" s="8">
        <v>27.25</v>
      </c>
      <c r="G16" s="8">
        <v>27.08</v>
      </c>
      <c r="H16" s="8">
        <v>27.47</v>
      </c>
      <c r="I16" s="8">
        <v>27.23</v>
      </c>
      <c r="Q16" s="8">
        <f t="shared" si="0"/>
        <v>109.03</v>
      </c>
    </row>
    <row r="17" spans="1:17" ht="12.75">
      <c r="A17" s="1">
        <v>149</v>
      </c>
      <c r="B17" s="1" t="s">
        <v>103</v>
      </c>
      <c r="C17" s="1" t="s">
        <v>87</v>
      </c>
      <c r="D17" s="1" t="s">
        <v>81</v>
      </c>
      <c r="E17" s="8">
        <v>27.29</v>
      </c>
      <c r="F17" s="8">
        <v>26.97</v>
      </c>
      <c r="G17" s="8">
        <v>27.26</v>
      </c>
      <c r="H17" s="8">
        <v>26.81</v>
      </c>
      <c r="I17" s="8">
        <v>27.25</v>
      </c>
      <c r="Q17" s="8">
        <f t="shared" si="0"/>
        <v>108.29</v>
      </c>
    </row>
    <row r="18" spans="1:17" ht="12.75">
      <c r="A18" s="1">
        <v>151</v>
      </c>
      <c r="B18" s="1" t="s">
        <v>100</v>
      </c>
      <c r="C18" s="1" t="s">
        <v>99</v>
      </c>
      <c r="D18" s="1" t="s">
        <v>36</v>
      </c>
      <c r="E18" s="8">
        <v>27.32</v>
      </c>
      <c r="F18" s="8">
        <v>27.98</v>
      </c>
      <c r="G18" s="8">
        <v>27.19</v>
      </c>
      <c r="H18" s="8">
        <v>27.28</v>
      </c>
      <c r="I18" s="8">
        <v>59.99</v>
      </c>
      <c r="Q18" s="8">
        <f t="shared" si="0"/>
        <v>142.44</v>
      </c>
    </row>
    <row r="19" spans="1:17" ht="12.75">
      <c r="A19" s="1">
        <v>156</v>
      </c>
      <c r="B19" s="1" t="s">
        <v>134</v>
      </c>
      <c r="C19" s="1" t="s">
        <v>135</v>
      </c>
      <c r="D19" s="1" t="s">
        <v>136</v>
      </c>
      <c r="E19" s="8">
        <v>27.33</v>
      </c>
      <c r="F19" s="8">
        <v>27.07</v>
      </c>
      <c r="G19" s="8">
        <v>27.4</v>
      </c>
      <c r="H19" s="8">
        <v>27.03</v>
      </c>
      <c r="I19" s="8">
        <v>26.95</v>
      </c>
      <c r="Q19" s="8">
        <f t="shared" si="0"/>
        <v>108.45</v>
      </c>
    </row>
    <row r="20" spans="1:17" ht="12.75">
      <c r="A20" s="1">
        <v>159</v>
      </c>
      <c r="B20" s="1" t="s">
        <v>96</v>
      </c>
      <c r="C20" s="1" t="s">
        <v>42</v>
      </c>
      <c r="D20" s="1" t="s">
        <v>28</v>
      </c>
      <c r="E20" s="8">
        <v>27.87</v>
      </c>
      <c r="F20" s="8">
        <v>27.23</v>
      </c>
      <c r="G20" s="8">
        <v>27.72</v>
      </c>
      <c r="H20" s="8">
        <v>27.25</v>
      </c>
      <c r="I20" s="8">
        <v>27.31</v>
      </c>
      <c r="Q20" s="8">
        <f t="shared" si="0"/>
        <v>109.51</v>
      </c>
    </row>
    <row r="21" spans="1:17" ht="12.75">
      <c r="A21" s="1">
        <v>162</v>
      </c>
      <c r="B21" s="1" t="s">
        <v>139</v>
      </c>
      <c r="C21" s="1" t="s">
        <v>141</v>
      </c>
      <c r="D21" s="1" t="s">
        <v>36</v>
      </c>
      <c r="E21" s="8">
        <v>28.13</v>
      </c>
      <c r="F21" s="8">
        <v>27.56</v>
      </c>
      <c r="G21" s="8">
        <v>27.69</v>
      </c>
      <c r="H21" s="8">
        <v>27.62</v>
      </c>
      <c r="I21" s="8">
        <v>27.42</v>
      </c>
      <c r="Q21" s="8">
        <f t="shared" si="0"/>
        <v>110.29</v>
      </c>
    </row>
    <row r="22" spans="1:17" ht="12.75">
      <c r="A22" s="1">
        <v>181</v>
      </c>
      <c r="B22" s="16" t="s">
        <v>137</v>
      </c>
      <c r="C22" s="15" t="s">
        <v>138</v>
      </c>
      <c r="D22" s="15" t="s">
        <v>115</v>
      </c>
      <c r="E22" s="8">
        <v>27.31</v>
      </c>
      <c r="F22" s="8">
        <v>27.65</v>
      </c>
      <c r="G22" s="8">
        <v>27.29</v>
      </c>
      <c r="H22" s="8">
        <v>27.09</v>
      </c>
      <c r="I22" s="8">
        <v>26.92</v>
      </c>
      <c r="Q22" s="8">
        <f t="shared" si="0"/>
        <v>108.95</v>
      </c>
    </row>
    <row r="23" spans="1:17" ht="12.75">
      <c r="A23" s="1">
        <v>301</v>
      </c>
      <c r="B23" s="1" t="s">
        <v>84</v>
      </c>
      <c r="C23" s="1" t="s">
        <v>85</v>
      </c>
      <c r="D23" s="1" t="s">
        <v>81</v>
      </c>
      <c r="E23" s="8">
        <v>26.8</v>
      </c>
      <c r="F23" s="8">
        <v>26.31</v>
      </c>
      <c r="G23" s="8">
        <v>26.2</v>
      </c>
      <c r="H23" s="8">
        <v>26.09</v>
      </c>
      <c r="I23" s="8">
        <v>26.34</v>
      </c>
      <c r="Q23" s="8">
        <f t="shared" si="0"/>
        <v>104.94</v>
      </c>
    </row>
    <row r="24" spans="1:17" ht="12.75">
      <c r="A24" s="1">
        <v>302</v>
      </c>
      <c r="B24" s="1" t="s">
        <v>47</v>
      </c>
      <c r="C24" s="1" t="s">
        <v>91</v>
      </c>
      <c r="D24" s="1" t="s">
        <v>81</v>
      </c>
      <c r="E24" s="8">
        <v>26.21</v>
      </c>
      <c r="F24" s="8">
        <v>26.2</v>
      </c>
      <c r="G24" s="8">
        <v>25.67</v>
      </c>
      <c r="H24" s="8">
        <v>26.06</v>
      </c>
      <c r="I24" s="8">
        <v>25.72</v>
      </c>
      <c r="Q24" s="8">
        <f t="shared" si="0"/>
        <v>103.65</v>
      </c>
    </row>
    <row r="25" spans="1:17" ht="12.75">
      <c r="A25" s="1">
        <v>303</v>
      </c>
      <c r="B25" s="17" t="s">
        <v>92</v>
      </c>
      <c r="C25" s="18" t="s">
        <v>93</v>
      </c>
      <c r="D25" s="18" t="s">
        <v>71</v>
      </c>
      <c r="E25" s="8">
        <v>26.89</v>
      </c>
      <c r="F25" s="8">
        <v>26.37</v>
      </c>
      <c r="G25" s="8">
        <v>26.41</v>
      </c>
      <c r="H25" s="8">
        <v>26.18</v>
      </c>
      <c r="I25" s="8">
        <v>26.47</v>
      </c>
      <c r="Q25" s="8">
        <f t="shared" si="0"/>
        <v>105.43</v>
      </c>
    </row>
    <row r="26" spans="1:17" ht="12.75">
      <c r="A26" s="1">
        <v>304</v>
      </c>
      <c r="B26" s="1" t="s">
        <v>84</v>
      </c>
      <c r="C26" s="1" t="s">
        <v>53</v>
      </c>
      <c r="D26" s="1" t="s">
        <v>81</v>
      </c>
      <c r="E26" s="8">
        <v>26.01</v>
      </c>
      <c r="F26" s="8">
        <v>26.04</v>
      </c>
      <c r="G26" s="8">
        <v>25.57</v>
      </c>
      <c r="H26" s="8">
        <v>25.87</v>
      </c>
      <c r="I26" s="8">
        <v>25.56</v>
      </c>
      <c r="Q26" s="8">
        <f t="shared" si="0"/>
        <v>103.04</v>
      </c>
    </row>
    <row r="27" spans="1:17" ht="12.75">
      <c r="A27" s="1">
        <v>306</v>
      </c>
      <c r="B27" s="1" t="s">
        <v>45</v>
      </c>
      <c r="C27" s="1" t="s">
        <v>46</v>
      </c>
      <c r="D27" s="1" t="s">
        <v>31</v>
      </c>
      <c r="E27" s="8">
        <v>26.5</v>
      </c>
      <c r="F27" s="8">
        <v>26.47</v>
      </c>
      <c r="G27" s="8">
        <v>26.17</v>
      </c>
      <c r="H27" s="8">
        <v>26.03</v>
      </c>
      <c r="I27" s="8">
        <v>26.02</v>
      </c>
      <c r="Q27" s="8">
        <f t="shared" si="0"/>
        <v>104.69</v>
      </c>
    </row>
    <row r="28" spans="1:17" ht="12.75">
      <c r="A28" s="1">
        <v>308</v>
      </c>
      <c r="B28" s="1" t="s">
        <v>47</v>
      </c>
      <c r="C28" s="1" t="s">
        <v>48</v>
      </c>
      <c r="D28" s="1" t="s">
        <v>31</v>
      </c>
      <c r="E28" s="8">
        <v>26.51</v>
      </c>
      <c r="F28" s="8">
        <v>26.73</v>
      </c>
      <c r="G28" s="8">
        <v>26.12</v>
      </c>
      <c r="H28" s="8">
        <v>26.19</v>
      </c>
      <c r="I28" s="8">
        <v>26.11</v>
      </c>
      <c r="Q28" s="8">
        <f t="shared" si="0"/>
        <v>105.15</v>
      </c>
    </row>
    <row r="29" spans="1:17" ht="12.75">
      <c r="A29" s="1">
        <v>310</v>
      </c>
      <c r="B29" s="1" t="s">
        <v>47</v>
      </c>
      <c r="C29" s="1" t="s">
        <v>49</v>
      </c>
      <c r="D29" s="1" t="s">
        <v>31</v>
      </c>
      <c r="E29" s="8">
        <v>26.67</v>
      </c>
      <c r="F29" s="8">
        <v>26.2</v>
      </c>
      <c r="G29" s="8">
        <v>26.21</v>
      </c>
      <c r="H29" s="8">
        <v>26.01</v>
      </c>
      <c r="I29" s="8">
        <v>26.18</v>
      </c>
      <c r="Q29" s="8">
        <f t="shared" si="0"/>
        <v>104.6</v>
      </c>
    </row>
    <row r="30" spans="1:17" ht="12.75">
      <c r="A30" s="1">
        <v>311</v>
      </c>
      <c r="B30" s="14" t="s">
        <v>88</v>
      </c>
      <c r="C30" s="15" t="s">
        <v>89</v>
      </c>
      <c r="D30" s="15" t="s">
        <v>81</v>
      </c>
      <c r="E30" s="8">
        <v>26.85</v>
      </c>
      <c r="F30" s="8">
        <v>27.04</v>
      </c>
      <c r="G30" s="8">
        <v>26.41</v>
      </c>
      <c r="H30" s="8">
        <v>26.76</v>
      </c>
      <c r="I30" s="8">
        <v>26.39</v>
      </c>
      <c r="Q30" s="8">
        <f t="shared" si="0"/>
        <v>106.6</v>
      </c>
    </row>
    <row r="31" spans="1:17" ht="12.75">
      <c r="A31" s="1">
        <v>312</v>
      </c>
      <c r="B31" s="1" t="s">
        <v>50</v>
      </c>
      <c r="C31" s="1" t="s">
        <v>51</v>
      </c>
      <c r="D31" s="1" t="s">
        <v>31</v>
      </c>
      <c r="E31" s="8">
        <v>26.95</v>
      </c>
      <c r="F31" s="8">
        <v>26.32</v>
      </c>
      <c r="G31" s="8">
        <v>26.36</v>
      </c>
      <c r="H31" s="8">
        <v>26.04</v>
      </c>
      <c r="I31" s="8">
        <v>26.52</v>
      </c>
      <c r="Q31" s="8">
        <f t="shared" si="0"/>
        <v>105.24</v>
      </c>
    </row>
    <row r="32" spans="1:17" ht="12.75">
      <c r="A32" s="1">
        <v>313</v>
      </c>
      <c r="B32" s="1" t="s">
        <v>52</v>
      </c>
      <c r="C32" s="1" t="s">
        <v>53</v>
      </c>
      <c r="D32" s="1" t="s">
        <v>31</v>
      </c>
      <c r="E32" s="8">
        <v>26.58</v>
      </c>
      <c r="F32" s="8">
        <v>26.63</v>
      </c>
      <c r="G32" s="8">
        <v>26.2</v>
      </c>
      <c r="H32" s="8">
        <v>26.25</v>
      </c>
      <c r="I32" s="8">
        <v>26.28</v>
      </c>
      <c r="Q32" s="8">
        <f t="shared" si="0"/>
        <v>105.36</v>
      </c>
    </row>
    <row r="33" spans="1:17" ht="12.75">
      <c r="A33" s="1">
        <v>315</v>
      </c>
      <c r="B33" s="1" t="s">
        <v>45</v>
      </c>
      <c r="C33" s="1" t="s">
        <v>54</v>
      </c>
      <c r="D33" s="1" t="s">
        <v>31</v>
      </c>
      <c r="E33" s="8">
        <v>26.25</v>
      </c>
      <c r="F33" s="8">
        <v>25.92</v>
      </c>
      <c r="G33" s="8">
        <v>25.76</v>
      </c>
      <c r="H33" s="8">
        <v>25.72</v>
      </c>
      <c r="I33" s="8">
        <v>26.03</v>
      </c>
      <c r="Q33" s="8">
        <f t="shared" si="0"/>
        <v>103.43</v>
      </c>
    </row>
    <row r="34" spans="1:17" ht="12.75">
      <c r="A34" s="1">
        <v>320</v>
      </c>
      <c r="B34" s="1" t="s">
        <v>50</v>
      </c>
      <c r="C34" s="1" t="s">
        <v>38</v>
      </c>
      <c r="D34" s="1" t="s">
        <v>31</v>
      </c>
      <c r="E34" s="8">
        <v>26.41</v>
      </c>
      <c r="F34" s="8">
        <v>26.4</v>
      </c>
      <c r="G34" s="8">
        <v>26.01</v>
      </c>
      <c r="H34" s="8">
        <v>26.14</v>
      </c>
      <c r="I34" s="8">
        <v>26.07</v>
      </c>
      <c r="Q34" s="8">
        <f t="shared" si="0"/>
        <v>104.62</v>
      </c>
    </row>
    <row r="35" spans="1:17" ht="12.75">
      <c r="A35" s="1">
        <v>321</v>
      </c>
      <c r="B35" s="1" t="s">
        <v>77</v>
      </c>
      <c r="C35" s="1" t="s">
        <v>78</v>
      </c>
      <c r="D35" s="1" t="s">
        <v>79</v>
      </c>
      <c r="E35" s="8">
        <v>26.37</v>
      </c>
      <c r="F35" s="8">
        <v>26.09</v>
      </c>
      <c r="G35" s="8">
        <v>25.72</v>
      </c>
      <c r="H35" s="8">
        <v>25.62</v>
      </c>
      <c r="I35" s="8">
        <v>25.85</v>
      </c>
      <c r="Q35" s="8">
        <f t="shared" si="0"/>
        <v>103.28</v>
      </c>
    </row>
    <row r="36" spans="1:17" ht="12.75">
      <c r="A36" s="1">
        <v>322</v>
      </c>
      <c r="B36" s="1" t="s">
        <v>142</v>
      </c>
      <c r="C36" s="1" t="s">
        <v>143</v>
      </c>
      <c r="D36" s="1" t="s">
        <v>71</v>
      </c>
      <c r="E36" s="8">
        <v>26.21</v>
      </c>
      <c r="F36" s="8">
        <v>26.44</v>
      </c>
      <c r="G36" s="8">
        <v>25.74</v>
      </c>
      <c r="H36" s="8">
        <v>26.01</v>
      </c>
      <c r="I36" s="8">
        <v>25.85</v>
      </c>
      <c r="Q36" s="8">
        <f t="shared" si="0"/>
        <v>104.04</v>
      </c>
    </row>
    <row r="37" spans="1:17" ht="12.75">
      <c r="A37" s="1">
        <v>324</v>
      </c>
      <c r="B37" s="1" t="s">
        <v>63</v>
      </c>
      <c r="C37" s="1" t="s">
        <v>65</v>
      </c>
      <c r="D37" s="1" t="s">
        <v>61</v>
      </c>
      <c r="E37" s="8">
        <v>27.01</v>
      </c>
      <c r="F37" s="8">
        <v>26.51</v>
      </c>
      <c r="G37" s="8">
        <v>26.38</v>
      </c>
      <c r="H37" s="8">
        <v>26.11</v>
      </c>
      <c r="I37" s="8">
        <v>26.48</v>
      </c>
      <c r="Q37" s="8">
        <f t="shared" si="0"/>
        <v>105.48</v>
      </c>
    </row>
    <row r="38" spans="1:17" ht="12.75">
      <c r="A38" s="1">
        <v>328</v>
      </c>
      <c r="B38" s="1" t="s">
        <v>60</v>
      </c>
      <c r="C38" s="1" t="s">
        <v>32</v>
      </c>
      <c r="D38" s="1" t="s">
        <v>61</v>
      </c>
      <c r="E38" s="8">
        <v>26.19</v>
      </c>
      <c r="F38" s="8">
        <v>26.27</v>
      </c>
      <c r="G38" s="8">
        <v>25.68</v>
      </c>
      <c r="H38" s="8">
        <v>25.84</v>
      </c>
      <c r="I38" s="8">
        <v>25.88</v>
      </c>
      <c r="Q38" s="8">
        <f>SUM(E38*$E$2+F38*$F$2+G38*$G$2+H38*$H$2+I38*$I$2+$J$2*J38+K38*$E$2+L38*$F$2+M38*$G$2+N38*$H$2+O38*$I$2+P38*$J$2)</f>
        <v>103.67</v>
      </c>
    </row>
    <row r="39" spans="1:17" ht="13.5" customHeight="1">
      <c r="A39" s="1">
        <v>334</v>
      </c>
      <c r="B39" s="1" t="s">
        <v>41</v>
      </c>
      <c r="C39" s="1" t="s">
        <v>42</v>
      </c>
      <c r="D39" s="1" t="s">
        <v>28</v>
      </c>
      <c r="E39" s="8">
        <v>26.63</v>
      </c>
      <c r="F39" s="8">
        <v>26.82</v>
      </c>
      <c r="G39" s="8">
        <v>26.09</v>
      </c>
      <c r="H39" s="8">
        <v>26.3</v>
      </c>
      <c r="I39" s="8">
        <v>26.13</v>
      </c>
      <c r="Q39" s="8">
        <f>SUM(E39*$E$2+F39*$F$2+G39*$G$2+H39*$H$2+I39*$I$2+$J$2*J39+K39*$E$2+L39*$F$2+M39*$G$2+N39*$H$2+O39*$I$2+P39*$J$2)</f>
        <v>105.34</v>
      </c>
    </row>
    <row r="40" spans="1:17" ht="12.75">
      <c r="A40" s="1">
        <v>336</v>
      </c>
      <c r="B40" s="1" t="s">
        <v>86</v>
      </c>
      <c r="C40" s="1" t="s">
        <v>87</v>
      </c>
      <c r="D40" s="1" t="s">
        <v>81</v>
      </c>
      <c r="E40" s="8">
        <v>27.16</v>
      </c>
      <c r="F40" s="8">
        <v>26.76</v>
      </c>
      <c r="G40" s="8">
        <v>26.64</v>
      </c>
      <c r="H40" s="8">
        <v>26.29</v>
      </c>
      <c r="I40" s="8">
        <v>26.87</v>
      </c>
      <c r="Q40" s="8">
        <f t="shared" si="0"/>
        <v>106.56</v>
      </c>
    </row>
    <row r="41" spans="1:17" ht="12.75">
      <c r="A41" s="1">
        <v>339</v>
      </c>
      <c r="B41" s="1" t="s">
        <v>47</v>
      </c>
      <c r="C41" s="1" t="s">
        <v>55</v>
      </c>
      <c r="D41" s="1" t="s">
        <v>31</v>
      </c>
      <c r="E41" s="8">
        <v>26.48</v>
      </c>
      <c r="F41" s="8">
        <v>26.65</v>
      </c>
      <c r="G41" s="8">
        <v>26.21</v>
      </c>
      <c r="H41" s="8">
        <v>26.37</v>
      </c>
      <c r="I41" s="8">
        <v>26.24</v>
      </c>
      <c r="Q41" s="8">
        <f t="shared" si="0"/>
        <v>105.47</v>
      </c>
    </row>
    <row r="42" spans="1:17" ht="12.75">
      <c r="A42" s="1">
        <v>340</v>
      </c>
      <c r="B42" s="1" t="s">
        <v>43</v>
      </c>
      <c r="C42" s="1" t="s">
        <v>44</v>
      </c>
      <c r="D42" s="1" t="s">
        <v>28</v>
      </c>
      <c r="E42" s="8">
        <v>27.03</v>
      </c>
      <c r="F42" s="8">
        <v>26.64</v>
      </c>
      <c r="G42" s="8">
        <v>26.49</v>
      </c>
      <c r="H42" s="8">
        <v>26.26</v>
      </c>
      <c r="I42" s="8">
        <v>26.37</v>
      </c>
      <c r="Q42" s="8">
        <f t="shared" si="0"/>
        <v>105.76</v>
      </c>
    </row>
    <row r="43" spans="1:17" ht="12.75">
      <c r="A43" s="1">
        <v>341</v>
      </c>
      <c r="B43" s="1" t="s">
        <v>37</v>
      </c>
      <c r="C43" s="1" t="s">
        <v>38</v>
      </c>
      <c r="D43" s="1" t="s">
        <v>28</v>
      </c>
      <c r="E43" s="8">
        <v>25.9</v>
      </c>
      <c r="F43" s="8">
        <v>26</v>
      </c>
      <c r="G43" s="8">
        <v>25.52</v>
      </c>
      <c r="H43" s="8">
        <v>25.89</v>
      </c>
      <c r="I43" s="8">
        <v>25.63</v>
      </c>
      <c r="Q43" s="8">
        <f t="shared" si="0"/>
        <v>103.04</v>
      </c>
    </row>
    <row r="44" spans="1:17" ht="12.75">
      <c r="A44" s="1">
        <v>342</v>
      </c>
      <c r="B44" s="1" t="s">
        <v>39</v>
      </c>
      <c r="C44" s="1" t="s">
        <v>80</v>
      </c>
      <c r="D44" s="1" t="s">
        <v>81</v>
      </c>
      <c r="E44" s="8">
        <v>26.91</v>
      </c>
      <c r="F44" s="8">
        <v>26.37</v>
      </c>
      <c r="G44" s="8">
        <v>26.64</v>
      </c>
      <c r="H44" s="8">
        <v>26.24</v>
      </c>
      <c r="I44" s="8">
        <v>26.48</v>
      </c>
      <c r="Q44" s="8">
        <f t="shared" si="0"/>
        <v>105.73</v>
      </c>
    </row>
    <row r="45" spans="1:17" ht="12.75">
      <c r="A45" s="1">
        <v>343</v>
      </c>
      <c r="B45" s="1" t="s">
        <v>72</v>
      </c>
      <c r="C45" s="1" t="s">
        <v>76</v>
      </c>
      <c r="D45" s="1" t="s">
        <v>68</v>
      </c>
      <c r="E45" s="8">
        <v>26.44</v>
      </c>
      <c r="F45" s="8">
        <v>26.5</v>
      </c>
      <c r="G45" s="8">
        <v>25.93</v>
      </c>
      <c r="H45" s="8">
        <v>26.21</v>
      </c>
      <c r="I45" s="8">
        <v>26.19</v>
      </c>
      <c r="Q45" s="8">
        <f t="shared" si="0"/>
        <v>104.83</v>
      </c>
    </row>
    <row r="46" spans="1:17" ht="12.75">
      <c r="A46" s="1">
        <v>344</v>
      </c>
      <c r="B46" s="1" t="s">
        <v>72</v>
      </c>
      <c r="C46" s="1" t="s">
        <v>73</v>
      </c>
      <c r="D46" s="1" t="s">
        <v>68</v>
      </c>
      <c r="E46" s="8">
        <v>26.67</v>
      </c>
      <c r="F46" s="8">
        <v>26.47</v>
      </c>
      <c r="G46" s="8">
        <v>26.26</v>
      </c>
      <c r="H46" s="8">
        <v>26.02</v>
      </c>
      <c r="I46" s="8">
        <v>26.33</v>
      </c>
      <c r="Q46" s="8">
        <f t="shared" si="0"/>
        <v>105.08</v>
      </c>
    </row>
    <row r="47" spans="1:17" ht="12.75">
      <c r="A47" s="1">
        <v>345</v>
      </c>
      <c r="B47" s="1" t="s">
        <v>74</v>
      </c>
      <c r="C47" s="1" t="s">
        <v>75</v>
      </c>
      <c r="D47" s="1" t="s">
        <v>68</v>
      </c>
      <c r="E47" s="8">
        <v>26.44</v>
      </c>
      <c r="F47" s="8">
        <v>26.4</v>
      </c>
      <c r="G47" s="8">
        <v>25.86</v>
      </c>
      <c r="H47" s="8">
        <v>26.1</v>
      </c>
      <c r="I47" s="8">
        <v>26</v>
      </c>
      <c r="Q47" s="8">
        <f t="shared" si="0"/>
        <v>104.36</v>
      </c>
    </row>
    <row r="48" spans="1:17" ht="12.75">
      <c r="A48" s="1">
        <v>348</v>
      </c>
      <c r="B48" s="1" t="s">
        <v>56</v>
      </c>
      <c r="C48" s="1" t="s">
        <v>57</v>
      </c>
      <c r="D48" s="1" t="s">
        <v>31</v>
      </c>
      <c r="E48" s="8">
        <v>26.87</v>
      </c>
      <c r="F48" s="8">
        <v>26.34</v>
      </c>
      <c r="G48" s="8">
        <v>26.42</v>
      </c>
      <c r="H48" s="8">
        <v>26.15</v>
      </c>
      <c r="I48" s="8">
        <v>26.31</v>
      </c>
      <c r="Q48" s="8">
        <f t="shared" si="0"/>
        <v>105.22</v>
      </c>
    </row>
    <row r="49" spans="1:17" ht="12.75">
      <c r="A49" s="1">
        <v>351</v>
      </c>
      <c r="B49" s="1" t="s">
        <v>82</v>
      </c>
      <c r="C49" s="1" t="s">
        <v>83</v>
      </c>
      <c r="D49" s="1" t="s">
        <v>81</v>
      </c>
      <c r="E49" s="8">
        <v>26.61</v>
      </c>
      <c r="F49" s="8">
        <v>26.44</v>
      </c>
      <c r="G49" s="8">
        <v>26.34</v>
      </c>
      <c r="H49" s="8">
        <v>26.79</v>
      </c>
      <c r="I49" s="8">
        <v>26.35</v>
      </c>
      <c r="Q49" s="8">
        <f t="shared" si="0"/>
        <v>105.92</v>
      </c>
    </row>
    <row r="50" spans="1:17" ht="12.75">
      <c r="A50" s="1">
        <v>352</v>
      </c>
      <c r="B50" s="1" t="s">
        <v>142</v>
      </c>
      <c r="C50" s="1" t="s">
        <v>144</v>
      </c>
      <c r="D50" s="1" t="s">
        <v>71</v>
      </c>
      <c r="E50" s="8">
        <v>25.64</v>
      </c>
      <c r="F50" s="8">
        <v>25.36</v>
      </c>
      <c r="G50" s="8">
        <v>25.45</v>
      </c>
      <c r="H50" s="8">
        <v>25.34</v>
      </c>
      <c r="I50" s="8">
        <v>25.4</v>
      </c>
      <c r="Q50" s="8">
        <f t="shared" si="0"/>
        <v>101.55</v>
      </c>
    </row>
    <row r="51" spans="1:17" ht="12.75">
      <c r="A51" s="1">
        <v>354</v>
      </c>
      <c r="B51" s="1" t="s">
        <v>47</v>
      </c>
      <c r="C51" s="1" t="s">
        <v>90</v>
      </c>
      <c r="D51" s="1" t="s">
        <v>81</v>
      </c>
      <c r="E51" s="8">
        <v>26.39</v>
      </c>
      <c r="F51" s="8">
        <v>26.83</v>
      </c>
      <c r="G51" s="8">
        <v>26.19</v>
      </c>
      <c r="H51" s="8">
        <v>26.32</v>
      </c>
      <c r="I51" s="8">
        <v>26.17</v>
      </c>
      <c r="Q51" s="8">
        <f t="shared" si="0"/>
        <v>105.51</v>
      </c>
    </row>
    <row r="52" spans="1:17" ht="12.75">
      <c r="A52" s="1">
        <v>355</v>
      </c>
      <c r="B52" s="1" t="s">
        <v>69</v>
      </c>
      <c r="C52" s="1" t="s">
        <v>70</v>
      </c>
      <c r="D52" s="1" t="s">
        <v>71</v>
      </c>
      <c r="E52" s="8">
        <v>26.7</v>
      </c>
      <c r="F52" s="8">
        <v>26.56</v>
      </c>
      <c r="G52" s="8">
        <v>26.41</v>
      </c>
      <c r="H52" s="8">
        <v>26.07</v>
      </c>
      <c r="I52" s="8">
        <v>26.24</v>
      </c>
      <c r="Q52" s="8">
        <f t="shared" si="0"/>
        <v>105.28</v>
      </c>
    </row>
    <row r="53" spans="1:17" ht="12.75">
      <c r="A53" s="1">
        <v>360</v>
      </c>
      <c r="B53" s="12" t="s">
        <v>113</v>
      </c>
      <c r="C53" s="12" t="s">
        <v>116</v>
      </c>
      <c r="D53" s="12" t="s">
        <v>115</v>
      </c>
      <c r="E53" s="8">
        <v>26.24</v>
      </c>
      <c r="F53" s="8">
        <v>26.41</v>
      </c>
      <c r="G53" s="8">
        <v>26.08</v>
      </c>
      <c r="H53" s="8">
        <v>26.31</v>
      </c>
      <c r="I53" s="8">
        <v>26.05</v>
      </c>
      <c r="Q53" s="8">
        <f t="shared" si="0"/>
        <v>104.85</v>
      </c>
    </row>
    <row r="54" spans="1:17" ht="12.75">
      <c r="A54" s="1">
        <v>362</v>
      </c>
      <c r="B54" s="12" t="s">
        <v>117</v>
      </c>
      <c r="C54" s="12" t="s">
        <v>119</v>
      </c>
      <c r="D54" s="12" t="s">
        <v>115</v>
      </c>
      <c r="E54" s="8">
        <v>26.55</v>
      </c>
      <c r="F54" s="8">
        <v>26.16</v>
      </c>
      <c r="G54" s="8">
        <v>26.37</v>
      </c>
      <c r="H54" s="8">
        <v>26.05</v>
      </c>
      <c r="I54" s="8">
        <v>26.25</v>
      </c>
      <c r="Q54" s="8">
        <f t="shared" si="0"/>
        <v>104.83</v>
      </c>
    </row>
    <row r="55" spans="1:17" ht="12.75">
      <c r="A55" s="1">
        <v>363</v>
      </c>
      <c r="B55" s="1" t="s">
        <v>60</v>
      </c>
      <c r="C55" s="1" t="s">
        <v>62</v>
      </c>
      <c r="D55" s="1" t="s">
        <v>61</v>
      </c>
      <c r="E55" s="8">
        <v>26.55</v>
      </c>
      <c r="F55" s="8">
        <v>26.29</v>
      </c>
      <c r="G55" s="8">
        <v>26.05</v>
      </c>
      <c r="H55" s="8">
        <v>26.2</v>
      </c>
      <c r="I55" s="8">
        <v>26.15</v>
      </c>
      <c r="Q55" s="8">
        <f t="shared" si="0"/>
        <v>104.69</v>
      </c>
    </row>
    <row r="56" spans="1:17" ht="12.75">
      <c r="A56" s="1">
        <v>366</v>
      </c>
      <c r="B56" s="1" t="s">
        <v>39</v>
      </c>
      <c r="C56" s="1" t="s">
        <v>40</v>
      </c>
      <c r="D56" s="1" t="s">
        <v>28</v>
      </c>
      <c r="E56" s="8">
        <v>27.12</v>
      </c>
      <c r="F56" s="8">
        <v>26.31</v>
      </c>
      <c r="G56" s="8">
        <v>26.56</v>
      </c>
      <c r="H56" s="8">
        <v>26.2</v>
      </c>
      <c r="I56" s="8">
        <v>26.78</v>
      </c>
      <c r="Q56" s="8">
        <f t="shared" si="0"/>
        <v>105.85</v>
      </c>
    </row>
    <row r="57" spans="1:17" ht="12.75">
      <c r="A57" s="1">
        <v>368</v>
      </c>
      <c r="B57" s="1" t="s">
        <v>63</v>
      </c>
      <c r="C57" s="1" t="s">
        <v>64</v>
      </c>
      <c r="D57" s="1" t="s">
        <v>61</v>
      </c>
      <c r="E57" s="8">
        <v>26.12</v>
      </c>
      <c r="F57" s="8">
        <v>25.99</v>
      </c>
      <c r="G57" s="8">
        <v>25.92</v>
      </c>
      <c r="H57" s="8">
        <v>25.89</v>
      </c>
      <c r="I57" s="8">
        <v>25.84</v>
      </c>
      <c r="Q57" s="8">
        <f t="shared" si="0"/>
        <v>103.64</v>
      </c>
    </row>
    <row r="58" spans="1:17" ht="12.75">
      <c r="A58" s="1">
        <v>381</v>
      </c>
      <c r="B58" s="17" t="s">
        <v>139</v>
      </c>
      <c r="C58" s="18" t="s">
        <v>145</v>
      </c>
      <c r="D58" s="18" t="s">
        <v>36</v>
      </c>
      <c r="E58" s="8">
        <v>26.33</v>
      </c>
      <c r="F58" s="8">
        <v>25.99</v>
      </c>
      <c r="G58" s="8">
        <v>26.17</v>
      </c>
      <c r="H58" s="8">
        <v>26</v>
      </c>
      <c r="I58" s="8">
        <v>26.03</v>
      </c>
      <c r="Q58" s="8">
        <f t="shared" si="0"/>
        <v>104.19</v>
      </c>
    </row>
    <row r="59" spans="1:17" ht="12.75">
      <c r="A59" s="1">
        <v>382</v>
      </c>
      <c r="B59" s="1" t="s">
        <v>139</v>
      </c>
      <c r="C59" s="1" t="s">
        <v>140</v>
      </c>
      <c r="D59" s="1" t="s">
        <v>36</v>
      </c>
      <c r="E59" s="8">
        <v>26.62</v>
      </c>
      <c r="F59" s="8">
        <v>26.68</v>
      </c>
      <c r="G59" s="8">
        <v>26.63</v>
      </c>
      <c r="H59" s="8">
        <v>26.4</v>
      </c>
      <c r="I59" s="8">
        <v>26.43</v>
      </c>
      <c r="Q59" s="8">
        <f t="shared" si="0"/>
        <v>106.14</v>
      </c>
    </row>
    <row r="60" spans="1:17" ht="12.75">
      <c r="A60" s="1">
        <v>501</v>
      </c>
      <c r="B60" s="12" t="s">
        <v>109</v>
      </c>
      <c r="C60" s="12" t="s">
        <v>112</v>
      </c>
      <c r="D60" s="12" t="s">
        <v>111</v>
      </c>
      <c r="E60" s="8">
        <v>26.48</v>
      </c>
      <c r="F60" s="8">
        <v>27.16</v>
      </c>
      <c r="G60" s="8">
        <v>26.68</v>
      </c>
      <c r="H60" s="8">
        <v>26.53</v>
      </c>
      <c r="I60" s="8">
        <v>26.23</v>
      </c>
      <c r="Q60" s="8">
        <f t="shared" si="0"/>
        <v>106.6</v>
      </c>
    </row>
    <row r="61" spans="1:17" ht="12.75">
      <c r="A61" s="1">
        <v>508</v>
      </c>
      <c r="B61" s="1" t="s">
        <v>133</v>
      </c>
      <c r="C61" s="1" t="s">
        <v>32</v>
      </c>
      <c r="D61" s="1" t="s">
        <v>33</v>
      </c>
      <c r="E61" s="8">
        <v>26.48</v>
      </c>
      <c r="F61" s="8">
        <v>27.06</v>
      </c>
      <c r="G61" s="8">
        <v>26.74</v>
      </c>
      <c r="H61" s="8">
        <v>26.55</v>
      </c>
      <c r="I61" s="8">
        <v>26.37</v>
      </c>
      <c r="Q61" s="8">
        <f t="shared" si="0"/>
        <v>106.72</v>
      </c>
    </row>
    <row r="62" spans="1:17" ht="12.75">
      <c r="A62" s="1">
        <v>509</v>
      </c>
      <c r="B62" s="1" t="s">
        <v>23</v>
      </c>
      <c r="C62" s="1" t="s">
        <v>24</v>
      </c>
      <c r="D62" s="1" t="s">
        <v>25</v>
      </c>
      <c r="E62" s="8">
        <v>26.9</v>
      </c>
      <c r="F62" s="8">
        <v>26.63</v>
      </c>
      <c r="G62" s="8">
        <v>27.04</v>
      </c>
      <c r="H62" s="8">
        <v>26.04</v>
      </c>
      <c r="I62" s="8">
        <v>26.5</v>
      </c>
      <c r="Q62" s="8">
        <f t="shared" si="0"/>
        <v>106.21</v>
      </c>
    </row>
    <row r="63" spans="1:17" ht="12.75">
      <c r="A63" s="1">
        <v>510</v>
      </c>
      <c r="B63" s="1" t="s">
        <v>34</v>
      </c>
      <c r="C63" s="1" t="s">
        <v>35</v>
      </c>
      <c r="D63" s="1" t="s">
        <v>36</v>
      </c>
      <c r="E63" s="8">
        <v>26.96</v>
      </c>
      <c r="F63" s="8">
        <v>26.65</v>
      </c>
      <c r="G63" s="8">
        <v>27.27</v>
      </c>
      <c r="H63" s="8">
        <v>26.13</v>
      </c>
      <c r="I63" s="8">
        <v>26.61</v>
      </c>
      <c r="Q63" s="8">
        <f t="shared" si="0"/>
        <v>106.66</v>
      </c>
    </row>
    <row r="64" spans="1:17" ht="12.75">
      <c r="A64" s="1">
        <v>512</v>
      </c>
      <c r="B64" s="17" t="s">
        <v>107</v>
      </c>
      <c r="C64" s="18" t="s">
        <v>108</v>
      </c>
      <c r="D64" s="18" t="s">
        <v>25</v>
      </c>
      <c r="E64" s="8">
        <v>26.39</v>
      </c>
      <c r="F64" s="8">
        <v>26.92</v>
      </c>
      <c r="G64" s="8">
        <v>26.56</v>
      </c>
      <c r="H64" s="8">
        <v>26.29</v>
      </c>
      <c r="I64" s="8">
        <v>26.11</v>
      </c>
      <c r="Q64" s="8">
        <f t="shared" si="0"/>
        <v>105.88</v>
      </c>
    </row>
    <row r="65" spans="1:17" ht="12.75">
      <c r="A65" s="1">
        <v>513</v>
      </c>
      <c r="B65" s="1" t="s">
        <v>26</v>
      </c>
      <c r="C65" s="1" t="s">
        <v>27</v>
      </c>
      <c r="D65" s="1" t="s">
        <v>28</v>
      </c>
      <c r="E65" s="8">
        <v>26.57</v>
      </c>
      <c r="F65" s="8">
        <v>26.35</v>
      </c>
      <c r="G65" s="8">
        <v>26.7</v>
      </c>
      <c r="H65" s="8">
        <v>25.81</v>
      </c>
      <c r="I65" s="8">
        <v>26.29</v>
      </c>
      <c r="Q65" s="8">
        <f t="shared" si="0"/>
        <v>105.15</v>
      </c>
    </row>
    <row r="66" spans="1:17" ht="12.75">
      <c r="A66" s="1">
        <v>515</v>
      </c>
      <c r="B66" s="14" t="s">
        <v>29</v>
      </c>
      <c r="C66" s="15" t="s">
        <v>132</v>
      </c>
      <c r="D66" s="15" t="s">
        <v>31</v>
      </c>
      <c r="E66" s="8">
        <v>26.83</v>
      </c>
      <c r="F66" s="8">
        <v>26.56</v>
      </c>
      <c r="G66" s="8">
        <v>25.79</v>
      </c>
      <c r="H66" s="8">
        <v>26.16</v>
      </c>
      <c r="I66" s="8">
        <v>26.22</v>
      </c>
      <c r="Q66" s="8">
        <f t="shared" si="0"/>
        <v>104.73</v>
      </c>
    </row>
    <row r="67" spans="1:17" ht="12.75">
      <c r="A67" s="1">
        <v>516</v>
      </c>
      <c r="B67" s="1" t="s">
        <v>58</v>
      </c>
      <c r="C67" s="1" t="s">
        <v>59</v>
      </c>
      <c r="D67" s="1" t="s">
        <v>31</v>
      </c>
      <c r="E67" s="8">
        <v>26.76</v>
      </c>
      <c r="F67" s="8">
        <v>26.63</v>
      </c>
      <c r="G67" s="8">
        <v>26.53</v>
      </c>
      <c r="H67" s="8">
        <v>26.56</v>
      </c>
      <c r="I67" s="8">
        <v>26.38</v>
      </c>
      <c r="Q67" s="8">
        <f t="shared" si="0"/>
        <v>106.1</v>
      </c>
    </row>
    <row r="68" spans="1:17" ht="12.75">
      <c r="A68" s="1">
        <v>518</v>
      </c>
      <c r="B68" s="12" t="s">
        <v>120</v>
      </c>
      <c r="C68" s="12" t="s">
        <v>121</v>
      </c>
      <c r="D68" s="12" t="s">
        <v>122</v>
      </c>
      <c r="E68" s="8">
        <v>26.98</v>
      </c>
      <c r="F68" s="8">
        <v>26.55</v>
      </c>
      <c r="G68" s="8">
        <v>26.98</v>
      </c>
      <c r="H68" s="8">
        <v>26.03</v>
      </c>
      <c r="I68" s="8">
        <v>26.36</v>
      </c>
      <c r="Q68" s="8">
        <f t="shared" si="0"/>
        <v>105.92</v>
      </c>
    </row>
    <row r="69" spans="1:17" ht="12.75">
      <c r="A69" s="1">
        <v>519</v>
      </c>
      <c r="B69" s="1" t="s">
        <v>29</v>
      </c>
      <c r="C69" s="1" t="s">
        <v>30</v>
      </c>
      <c r="D69" s="1" t="s">
        <v>31</v>
      </c>
      <c r="E69" s="8">
        <v>26.55</v>
      </c>
      <c r="F69" s="8">
        <v>26.9</v>
      </c>
      <c r="G69" s="8">
        <v>26.32</v>
      </c>
      <c r="H69" s="8">
        <v>26.21</v>
      </c>
      <c r="I69" s="8">
        <v>26.1</v>
      </c>
      <c r="Q69" s="8">
        <f t="shared" si="0"/>
        <v>105.53</v>
      </c>
    </row>
    <row r="70" spans="1:17" ht="12.75">
      <c r="A70" s="1">
        <v>520</v>
      </c>
      <c r="B70" s="1" t="s">
        <v>66</v>
      </c>
      <c r="C70" s="1" t="s">
        <v>67</v>
      </c>
      <c r="D70" s="1" t="s">
        <v>68</v>
      </c>
      <c r="E70" s="8">
        <v>26.94</v>
      </c>
      <c r="F70" s="8">
        <v>26.5</v>
      </c>
      <c r="G70" s="8">
        <v>26.62</v>
      </c>
      <c r="H70" s="8">
        <v>26.1</v>
      </c>
      <c r="I70" s="8">
        <v>26.44</v>
      </c>
      <c r="Q70" s="8">
        <f aca="true" t="shared" si="1" ref="Q70:Q133">SUM(E70*$E$2+F70*$F$2+G70*$G$2+H70*$H$2+I70*$I$2+$J$2*J70+K70*$E$2+L70*$F$2+M70*$G$2+N70*$H$2+O70*$I$2+P70*$J$2)</f>
        <v>105.66</v>
      </c>
    </row>
    <row r="71" spans="1:17" ht="12.75">
      <c r="A71" s="1">
        <v>600</v>
      </c>
      <c r="B71" s="1" t="s">
        <v>84</v>
      </c>
      <c r="C71" s="1" t="s">
        <v>53</v>
      </c>
      <c r="D71" s="1" t="s">
        <v>81</v>
      </c>
      <c r="E71" s="8">
        <v>26.29</v>
      </c>
      <c r="F71" s="8">
        <v>25.99</v>
      </c>
      <c r="G71" s="8">
        <v>26.35</v>
      </c>
      <c r="H71" s="8">
        <v>25.47</v>
      </c>
      <c r="I71" s="8">
        <v>25.75</v>
      </c>
      <c r="Q71" s="8">
        <f t="shared" si="1"/>
        <v>103.56</v>
      </c>
    </row>
    <row r="72" spans="1:17" ht="12.75">
      <c r="A72" s="1">
        <v>601</v>
      </c>
      <c r="B72" s="1" t="s">
        <v>130</v>
      </c>
      <c r="C72" s="1" t="s">
        <v>131</v>
      </c>
      <c r="D72" s="1" t="s">
        <v>125</v>
      </c>
      <c r="E72" s="8">
        <v>27.31</v>
      </c>
      <c r="F72" s="8">
        <v>26.93</v>
      </c>
      <c r="G72" s="8">
        <v>27.36</v>
      </c>
      <c r="H72" s="8">
        <v>27.05</v>
      </c>
      <c r="I72" s="8">
        <v>27.12</v>
      </c>
      <c r="Q72" s="8">
        <f t="shared" si="1"/>
        <v>108.46</v>
      </c>
    </row>
    <row r="73" spans="1:17" ht="12.75">
      <c r="A73" s="1">
        <v>610</v>
      </c>
      <c r="B73" s="1" t="s">
        <v>128</v>
      </c>
      <c r="C73" s="1" t="s">
        <v>129</v>
      </c>
      <c r="D73" s="1" t="s">
        <v>125</v>
      </c>
      <c r="E73" s="8">
        <v>26.66</v>
      </c>
      <c r="F73" s="8">
        <v>25.98</v>
      </c>
      <c r="G73" s="8">
        <v>26.1</v>
      </c>
      <c r="H73" s="8">
        <v>26</v>
      </c>
      <c r="I73" s="8">
        <v>26.17</v>
      </c>
      <c r="Q73" s="8">
        <f t="shared" si="1"/>
        <v>104.25</v>
      </c>
    </row>
    <row r="74" spans="1:17" ht="12.75">
      <c r="A74" s="1">
        <v>611</v>
      </c>
      <c r="B74" s="1" t="s">
        <v>126</v>
      </c>
      <c r="C74" s="1" t="s">
        <v>127</v>
      </c>
      <c r="D74" s="1" t="s">
        <v>125</v>
      </c>
      <c r="E74" s="8">
        <v>26.66</v>
      </c>
      <c r="F74" s="8">
        <v>26.53</v>
      </c>
      <c r="G74" s="8">
        <v>26.13</v>
      </c>
      <c r="H74" s="8">
        <v>26.39</v>
      </c>
      <c r="I74" s="8">
        <v>26.36</v>
      </c>
      <c r="Q74" s="8">
        <f t="shared" si="1"/>
        <v>105.41</v>
      </c>
    </row>
    <row r="75" spans="1:17" ht="12.75">
      <c r="A75" s="1">
        <v>612</v>
      </c>
      <c r="B75" s="14" t="s">
        <v>123</v>
      </c>
      <c r="C75" s="15" t="s">
        <v>110</v>
      </c>
      <c r="D75" s="15" t="s">
        <v>125</v>
      </c>
      <c r="E75" s="8">
        <v>26.83</v>
      </c>
      <c r="F75" s="8">
        <v>26.25</v>
      </c>
      <c r="G75" s="8">
        <v>26.43</v>
      </c>
      <c r="H75" s="8">
        <v>26.14</v>
      </c>
      <c r="I75" s="8">
        <v>26.45</v>
      </c>
      <c r="Q75" s="8">
        <f t="shared" si="1"/>
        <v>105.27</v>
      </c>
    </row>
    <row r="76" spans="1:17" ht="12.75">
      <c r="A76" s="1">
        <v>613</v>
      </c>
      <c r="B76" s="17" t="s">
        <v>123</v>
      </c>
      <c r="C76" s="18" t="s">
        <v>124</v>
      </c>
      <c r="D76" s="18" t="s">
        <v>125</v>
      </c>
      <c r="E76" s="8">
        <v>26.61</v>
      </c>
      <c r="F76" s="8">
        <v>26.82</v>
      </c>
      <c r="G76" s="8">
        <v>26.48</v>
      </c>
      <c r="H76" s="8">
        <v>26.57</v>
      </c>
      <c r="I76" s="8">
        <v>26.39</v>
      </c>
      <c r="Q76" s="8">
        <f t="shared" si="1"/>
        <v>106.26</v>
      </c>
    </row>
    <row r="77" ht="12.75"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ht="12.75">
      <c r="Q81" s="8">
        <f t="shared" si="1"/>
        <v>0</v>
      </c>
    </row>
    <row r="82" spans="2:17" ht="12.75">
      <c r="B82" s="14"/>
      <c r="C82" s="15"/>
      <c r="D82" s="15"/>
      <c r="Q82" s="8">
        <f t="shared" si="1"/>
        <v>0</v>
      </c>
    </row>
    <row r="83" spans="2:17" ht="12.75">
      <c r="B83" s="12"/>
      <c r="C83" s="12"/>
      <c r="D83" s="12"/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aca="true" t="shared" si="2" ref="Q134:Q197">SUM(E134*$E$2+F134*$F$2+G134*$G$2+H134*$H$2+I134*$I$2+$J$2*J134+K134*$E$2+L134*$F$2+M134*$G$2+N134*$H$2+O134*$I$2+P134*$J$2)</f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aca="true" t="shared" si="3" ref="Q198:Q261">SUM(E198*$E$2+F198*$F$2+G198*$G$2+H198*$H$2+I198*$I$2+$J$2*J198+K198*$E$2+L198*$F$2+M198*$G$2+N198*$H$2+O198*$I$2+P198*$J$2)</f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aca="true" t="shared" si="4" ref="Q262:Q300">SUM(E262*$E$2+F262*$F$2+G262*$G$2+H262*$H$2+I262*$I$2+$J$2*J262+K262*$E$2+L262*$F$2+M262*$G$2+N262*$H$2+O262*$I$2+P262*$J$2)</f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34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27.29</v>
      </c>
      <c r="G5" s="10">
        <f t="shared" si="0"/>
        <v>26.82</v>
      </c>
      <c r="H5" s="10">
        <f t="shared" si="0"/>
        <v>27.26</v>
      </c>
      <c r="I5" s="10">
        <f t="shared" si="0"/>
        <v>26.81</v>
      </c>
      <c r="J5" s="10">
        <f t="shared" si="0"/>
        <v>27.25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">
        <v>149</v>
      </c>
      <c r="C8" s="2" t="str">
        <f>+VLOOKUP($B8,Gesamt!$A$5:$D$300,2,FALSE)</f>
        <v>Nickel</v>
      </c>
      <c r="D8" s="2" t="str">
        <f>+VLOOKUP($B8,Gesamt!$A$5:$D$300,3,FALSE)</f>
        <v>Philipp</v>
      </c>
      <c r="E8" s="1" t="str">
        <f>+VLOOKUP($B8,Gesamt!$A$5:$D$300,4,FALSE)</f>
        <v>Kerpen</v>
      </c>
      <c r="F8" s="10">
        <f>+VLOOKUP($B8,Gesamt!$A$5:$F$300,5,FALSE)</f>
        <v>27.29</v>
      </c>
      <c r="G8" s="10">
        <f>+VLOOKUP($B8,Gesamt!$A$5:$G$300,6,FALSE)</f>
        <v>26.97</v>
      </c>
      <c r="H8" s="10">
        <f>+VLOOKUP($B8,Gesamt!$A$5:$H$300,7,FALSE)</f>
        <v>27.26</v>
      </c>
      <c r="I8" s="10">
        <f>+VLOOKUP($B8,Gesamt!$A$5:$I$300,8,FALSE)</f>
        <v>26.81</v>
      </c>
      <c r="J8" s="10">
        <f>+VLOOKUP($B8,Gesamt!$A$5:$Q$300,9,FALSE)</f>
        <v>27.25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108.29</v>
      </c>
      <c r="S8" s="8">
        <f>IF(R8&gt;0,R8*-1,-1000)</f>
        <v>-108.29</v>
      </c>
    </row>
    <row r="9" spans="1:19" ht="12.75">
      <c r="A9" s="1">
        <f>IF(R9&gt;0,RANK(S9,S:S),0)</f>
        <v>2</v>
      </c>
      <c r="B9" s="1">
        <v>102</v>
      </c>
      <c r="C9" s="2" t="str">
        <f>+VLOOKUP($B9,Gesamt!$A$5:$D$300,2,FALSE)</f>
        <v>van Loo</v>
      </c>
      <c r="D9" s="2" t="str">
        <f>+VLOOKUP($B9,Gesamt!$A$5:$D$300,3,FALSE)</f>
        <v>Julian</v>
      </c>
      <c r="E9" s="1" t="str">
        <f>+VLOOKUP($B9,Gesamt!$A$5:$D$300,4,FALSE)</f>
        <v>Kerpen</v>
      </c>
      <c r="F9" s="10">
        <f>+VLOOKUP($B9,Gesamt!$A$5:$F$300,5,FALSE)</f>
        <v>27.79</v>
      </c>
      <c r="G9" s="10">
        <f>+VLOOKUP($B9,Gesamt!$A$5:$G$300,6,FALSE)</f>
        <v>27.02</v>
      </c>
      <c r="H9" s="10">
        <f>+VLOOKUP($B9,Gesamt!$A$5:$H$300,7,FALSE)</f>
        <v>27.51</v>
      </c>
      <c r="I9" s="10">
        <f>+VLOOKUP($B9,Gesamt!$A$5:$I$300,8,FALSE)</f>
        <v>27.14</v>
      </c>
      <c r="J9" s="10">
        <f>+VLOOKUP($B9,Gesamt!$A$5:$Q$300,9,FALSE)</f>
        <v>27.5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109.17</v>
      </c>
      <c r="S9" s="8">
        <f>IF(R9&gt;0,R9*-1,-1000)</f>
        <v>-109.17</v>
      </c>
    </row>
    <row r="10" spans="1:19" ht="12.75">
      <c r="A10" s="1">
        <f>IF(R10&gt;0,RANK(S10,S:S),0)</f>
        <v>3</v>
      </c>
      <c r="B10" s="1">
        <v>134</v>
      </c>
      <c r="C10" s="2" t="str">
        <f>+VLOOKUP($B10,Gesamt!$A$5:$D$300,2,FALSE)</f>
        <v>Schütt</v>
      </c>
      <c r="D10" s="2" t="str">
        <f>+VLOOKUP($B10,Gesamt!$A$5:$D$300,3,FALSE)</f>
        <v>Jannik</v>
      </c>
      <c r="E10" s="1" t="str">
        <f>+VLOOKUP($B10,Gesamt!$A$5:$D$300,4,FALSE)</f>
        <v>Kerpen</v>
      </c>
      <c r="F10" s="10">
        <f>+VLOOKUP($B10,Gesamt!$A$5:$F$300,5,FALSE)</f>
        <v>27.52</v>
      </c>
      <c r="G10" s="10">
        <f>+VLOOKUP($B10,Gesamt!$A$5:$G$300,6,FALSE)</f>
        <v>26.82</v>
      </c>
      <c r="H10" s="10">
        <f>+VLOOKUP($B10,Gesamt!$A$5:$H$300,7,FALSE)</f>
        <v>27.56</v>
      </c>
      <c r="I10" s="10">
        <f>+VLOOKUP($B10,Gesamt!$A$5:$I$300,8,FALSE)</f>
        <v>27.21</v>
      </c>
      <c r="J10" s="10">
        <f>+VLOOKUP($B10,Gesamt!$A$5:$Q$300,9,FALSE)</f>
        <v>27.6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109.19</v>
      </c>
      <c r="S10" s="8">
        <f>IF(R10&gt;0,R10*-1,-1000)</f>
        <v>-109.19</v>
      </c>
    </row>
    <row r="11" spans="1:19" ht="12.75">
      <c r="A11" s="1">
        <f>IF(R11&gt;0,RANK(S11,S:S),0)</f>
        <v>4</v>
      </c>
      <c r="B11" s="1">
        <v>143</v>
      </c>
      <c r="C11" s="2" t="str">
        <f>+VLOOKUP($B11,Gesamt!$A$5:$D$300,2,FALSE)</f>
        <v>Wolters</v>
      </c>
      <c r="D11" s="2" t="str">
        <f>+VLOOKUP($B11,Gesamt!$A$5:$D$300,3,FALSE)</f>
        <v>Vanessa</v>
      </c>
      <c r="E11" s="1" t="str">
        <f>+VLOOKUP($B11,Gesamt!$A$5:$D$300,4,FALSE)</f>
        <v>Kerpen</v>
      </c>
      <c r="F11" s="10">
        <f>+VLOOKUP($B11,Gesamt!$A$5:$F$300,5,FALSE)</f>
        <v>27.47</v>
      </c>
      <c r="G11" s="10">
        <f>+VLOOKUP($B11,Gesamt!$A$5:$G$300,6,FALSE)</f>
        <v>27.18</v>
      </c>
      <c r="H11" s="10">
        <f>+VLOOKUP($B11,Gesamt!$A$5:$H$300,7,FALSE)</f>
        <v>27.76</v>
      </c>
      <c r="I11" s="10">
        <f>+VLOOKUP($B11,Gesamt!$A$5:$I$300,8,FALSE)</f>
        <v>27.62</v>
      </c>
      <c r="J11" s="10">
        <f>+VLOOKUP($B11,Gesamt!$A$5:$Q$300,9,FALSE)</f>
        <v>27.69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110.25</v>
      </c>
      <c r="S11" s="8">
        <f>IF(R11&gt;0,R11*-1,-1000)</f>
        <v>-110.25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30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26.01</v>
      </c>
      <c r="G5" s="10">
        <f t="shared" si="0"/>
        <v>26.04</v>
      </c>
      <c r="H5" s="10">
        <f t="shared" si="0"/>
        <v>25.57</v>
      </c>
      <c r="I5" s="10">
        <f t="shared" si="0"/>
        <v>25.87</v>
      </c>
      <c r="J5" s="10">
        <f t="shared" si="0"/>
        <v>25.56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5">IF(R8&gt;0,RANK(S8,S$1:S$65536),0)</f>
        <v>1</v>
      </c>
      <c r="B8" s="1">
        <v>304</v>
      </c>
      <c r="C8" s="2" t="str">
        <f>+VLOOKUP($B8,Gesamt!$A$5:$D$300,2,FALSE)</f>
        <v>Jost</v>
      </c>
      <c r="D8" s="2" t="str">
        <f>+VLOOKUP($B8,Gesamt!$A$5:$D$300,3,FALSE)</f>
        <v>Patrick</v>
      </c>
      <c r="E8" s="1" t="str">
        <f>+VLOOKUP($B8,Gesamt!$A$5:$D$300,4,FALSE)</f>
        <v>Kerpen</v>
      </c>
      <c r="F8" s="10">
        <f>+VLOOKUP($B8,Gesamt!$A$5:$F$300,5,FALSE)</f>
        <v>26.01</v>
      </c>
      <c r="G8" s="10">
        <f>+VLOOKUP($B8,Gesamt!$A$5:$G$300,6,FALSE)</f>
        <v>26.04</v>
      </c>
      <c r="H8" s="10">
        <f>+VLOOKUP($B8,Gesamt!$A$5:$H$300,7,FALSE)</f>
        <v>25.57</v>
      </c>
      <c r="I8" s="10">
        <f>+VLOOKUP($B8,Gesamt!$A$5:$I$300,8,FALSE)</f>
        <v>25.87</v>
      </c>
      <c r="J8" s="10">
        <f>+VLOOKUP($B8,Gesamt!$A$5:$Q$300,9,FALSE)</f>
        <v>25.56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103.04</v>
      </c>
      <c r="S8" s="8">
        <f aca="true" t="shared" si="2" ref="S8:S15">IF(R8&gt;0,R8*-1,-1000)</f>
        <v>-103.04</v>
      </c>
    </row>
    <row r="9" spans="1:19" ht="12.75">
      <c r="A9" s="1">
        <f t="shared" si="1"/>
        <v>2</v>
      </c>
      <c r="B9" s="1">
        <v>302</v>
      </c>
      <c r="C9" s="2" t="str">
        <f>+VLOOKUP($B9,Gesamt!$A$5:$D$300,2,FALSE)</f>
        <v>Förster</v>
      </c>
      <c r="D9" s="2" t="str">
        <f>+VLOOKUP($B9,Gesamt!$A$5:$D$300,3,FALSE)</f>
        <v>Stefan</v>
      </c>
      <c r="E9" s="1" t="str">
        <f>+VLOOKUP($B9,Gesamt!$A$5:$D$300,4,FALSE)</f>
        <v>Kerpen</v>
      </c>
      <c r="F9" s="10">
        <f>+VLOOKUP($B9,Gesamt!$A$5:$F$300,5,FALSE)</f>
        <v>26.21</v>
      </c>
      <c r="G9" s="10">
        <f>+VLOOKUP($B9,Gesamt!$A$5:$G$300,6,FALSE)</f>
        <v>26.2</v>
      </c>
      <c r="H9" s="10">
        <f>+VLOOKUP($B9,Gesamt!$A$5:$H$300,7,FALSE)</f>
        <v>25.67</v>
      </c>
      <c r="I9" s="10">
        <f>+VLOOKUP($B9,Gesamt!$A$5:$I$300,8,FALSE)</f>
        <v>26.06</v>
      </c>
      <c r="J9" s="10">
        <f>+VLOOKUP($B9,Gesamt!$A$5:$Q$300,9,FALSE)</f>
        <v>25.72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15">(F9*$F$4+G9*$G$4+H9*$H$4+I9*$I$4+J9*$J$4+K9*$K$4+L9*$F$4+M9*$G$4+N9*$H$4+O9*$I$4+P9*$J$4+Q9*$K$4)</f>
        <v>103.65</v>
      </c>
      <c r="S9" s="8">
        <f t="shared" si="2"/>
        <v>-103.65</v>
      </c>
    </row>
    <row r="10" spans="1:19" ht="12.75">
      <c r="A10" s="1">
        <f t="shared" si="1"/>
        <v>3</v>
      </c>
      <c r="B10" s="1">
        <v>301</v>
      </c>
      <c r="C10" s="2" t="str">
        <f>+VLOOKUP($B10,Gesamt!$A$5:$D$300,2,FALSE)</f>
        <v>Jost</v>
      </c>
      <c r="D10" s="2" t="str">
        <f>+VLOOKUP($B10,Gesamt!$A$5:$D$300,3,FALSE)</f>
        <v>Marcel</v>
      </c>
      <c r="E10" s="1" t="str">
        <f>+VLOOKUP($B10,Gesamt!$A$5:$D$300,4,FALSE)</f>
        <v>Kerpen</v>
      </c>
      <c r="F10" s="10">
        <f>+VLOOKUP($B10,Gesamt!$A$5:$F$300,5,FALSE)</f>
        <v>26.8</v>
      </c>
      <c r="G10" s="10">
        <f>+VLOOKUP($B10,Gesamt!$A$5:$G$300,6,FALSE)</f>
        <v>26.31</v>
      </c>
      <c r="H10" s="10">
        <f>+VLOOKUP($B10,Gesamt!$A$5:$H$300,7,FALSE)</f>
        <v>26.2</v>
      </c>
      <c r="I10" s="10">
        <f>+VLOOKUP($B10,Gesamt!$A$5:$I$300,8,FALSE)</f>
        <v>26.09</v>
      </c>
      <c r="J10" s="10">
        <f>+VLOOKUP($B10,Gesamt!$A$5:$Q$300,9,FALSE)</f>
        <v>26.34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104.94</v>
      </c>
      <c r="S10" s="8">
        <f t="shared" si="2"/>
        <v>-104.94</v>
      </c>
    </row>
    <row r="11" spans="1:19" ht="12.75">
      <c r="A11" s="1">
        <f t="shared" si="1"/>
        <v>4</v>
      </c>
      <c r="B11" s="1">
        <v>354</v>
      </c>
      <c r="C11" s="2" t="str">
        <f>+VLOOKUP($B11,Gesamt!$A$5:$D$300,2,FALSE)</f>
        <v>Förster</v>
      </c>
      <c r="D11" s="2" t="str">
        <f>+VLOOKUP($B11,Gesamt!$A$5:$D$300,3,FALSE)</f>
        <v>Sarah</v>
      </c>
      <c r="E11" s="1" t="str">
        <f>+VLOOKUP($B11,Gesamt!$A$5:$D$300,4,FALSE)</f>
        <v>Kerpen</v>
      </c>
      <c r="F11" s="10">
        <f>+VLOOKUP($B11,Gesamt!$A$5:$F$300,5,FALSE)</f>
        <v>26.39</v>
      </c>
      <c r="G11" s="10">
        <f>+VLOOKUP($B11,Gesamt!$A$5:$G$300,6,FALSE)</f>
        <v>26.83</v>
      </c>
      <c r="H11" s="10">
        <f>+VLOOKUP($B11,Gesamt!$A$5:$H$300,7,FALSE)</f>
        <v>26.19</v>
      </c>
      <c r="I11" s="10">
        <f>+VLOOKUP($B11,Gesamt!$A$5:$I$300,8,FALSE)</f>
        <v>26.32</v>
      </c>
      <c r="J11" s="10">
        <f>+VLOOKUP($B11,Gesamt!$A$5:$Q$300,9,FALSE)</f>
        <v>26.17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105.51</v>
      </c>
      <c r="S11" s="8">
        <f t="shared" si="2"/>
        <v>-105.51</v>
      </c>
    </row>
    <row r="12" spans="1:19" ht="12.75">
      <c r="A12" s="1">
        <f t="shared" si="1"/>
        <v>5</v>
      </c>
      <c r="B12" s="1">
        <v>342</v>
      </c>
      <c r="C12" s="2" t="str">
        <f>+VLOOKUP($B12,Gesamt!$A$5:$D$300,2,FALSE)</f>
        <v>Müller</v>
      </c>
      <c r="D12" s="2" t="str">
        <f>+VLOOKUP($B12,Gesamt!$A$5:$D$300,3,FALSE)</f>
        <v>Leon</v>
      </c>
      <c r="E12" s="1" t="str">
        <f>+VLOOKUP($B12,Gesamt!$A$5:$D$300,4,FALSE)</f>
        <v>Kerpen</v>
      </c>
      <c r="F12" s="10">
        <f>+VLOOKUP($B12,Gesamt!$A$5:$F$300,5,FALSE)</f>
        <v>26.91</v>
      </c>
      <c r="G12" s="10">
        <f>+VLOOKUP($B12,Gesamt!$A$5:$G$300,6,FALSE)</f>
        <v>26.37</v>
      </c>
      <c r="H12" s="10">
        <f>+VLOOKUP($B12,Gesamt!$A$5:$H$300,7,FALSE)</f>
        <v>26.64</v>
      </c>
      <c r="I12" s="10">
        <f>+VLOOKUP($B12,Gesamt!$A$5:$I$300,8,FALSE)</f>
        <v>26.24</v>
      </c>
      <c r="J12" s="10">
        <f>+VLOOKUP($B12,Gesamt!$A$5:$Q$300,9,FALSE)</f>
        <v>26.48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105.73</v>
      </c>
      <c r="S12" s="8">
        <f t="shared" si="2"/>
        <v>-105.73</v>
      </c>
    </row>
    <row r="13" spans="1:19" ht="12.75">
      <c r="A13" s="1">
        <f t="shared" si="1"/>
        <v>6</v>
      </c>
      <c r="B13" s="1">
        <v>351</v>
      </c>
      <c r="C13" s="2" t="str">
        <f>+VLOOKUP($B13,Gesamt!$A$5:$D$300,2,FALSE)</f>
        <v>Ingenerf</v>
      </c>
      <c r="D13" s="2" t="str">
        <f>+VLOOKUP($B13,Gesamt!$A$5:$D$300,3,FALSE)</f>
        <v>David</v>
      </c>
      <c r="E13" s="1" t="str">
        <f>+VLOOKUP($B13,Gesamt!$A$5:$D$300,4,FALSE)</f>
        <v>Kerpen</v>
      </c>
      <c r="F13" s="10">
        <f>+VLOOKUP($B13,Gesamt!$A$5:$F$300,5,FALSE)</f>
        <v>26.61</v>
      </c>
      <c r="G13" s="10">
        <f>+VLOOKUP($B13,Gesamt!$A$5:$G$300,6,FALSE)</f>
        <v>26.44</v>
      </c>
      <c r="H13" s="10">
        <f>+VLOOKUP($B13,Gesamt!$A$5:$H$300,7,FALSE)</f>
        <v>26.34</v>
      </c>
      <c r="I13" s="10">
        <f>+VLOOKUP($B13,Gesamt!$A$5:$I$300,8,FALSE)</f>
        <v>26.79</v>
      </c>
      <c r="J13" s="10">
        <f>+VLOOKUP($B13,Gesamt!$A$5:$Q$300,9,FALSE)</f>
        <v>26.35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105.92</v>
      </c>
      <c r="S13" s="8">
        <f t="shared" si="2"/>
        <v>-105.92</v>
      </c>
    </row>
    <row r="14" spans="1:19" ht="12.75">
      <c r="A14" s="1">
        <f t="shared" si="1"/>
        <v>7</v>
      </c>
      <c r="B14" s="1">
        <v>336</v>
      </c>
      <c r="C14" s="2" t="str">
        <f>+VLOOKUP($B14,Gesamt!$A$5:$D$300,2,FALSE)</f>
        <v>Wolters</v>
      </c>
      <c r="D14" s="2" t="str">
        <f>+VLOOKUP($B14,Gesamt!$A$5:$D$300,3,FALSE)</f>
        <v>Philipp</v>
      </c>
      <c r="E14" s="1" t="str">
        <f>+VLOOKUP($B14,Gesamt!$A$5:$D$300,4,FALSE)</f>
        <v>Kerpen</v>
      </c>
      <c r="F14" s="10">
        <f>+VLOOKUP($B14,Gesamt!$A$5:$F$300,5,FALSE)</f>
        <v>27.16</v>
      </c>
      <c r="G14" s="10">
        <f>+VLOOKUP($B14,Gesamt!$A$5:$G$300,6,FALSE)</f>
        <v>26.76</v>
      </c>
      <c r="H14" s="10">
        <f>+VLOOKUP($B14,Gesamt!$A$5:$H$300,7,FALSE)</f>
        <v>26.64</v>
      </c>
      <c r="I14" s="10">
        <f>+VLOOKUP($B14,Gesamt!$A$5:$I$300,8,FALSE)</f>
        <v>26.29</v>
      </c>
      <c r="J14" s="10">
        <f>+VLOOKUP($B14,Gesamt!$A$5:$Q$300,9,FALSE)</f>
        <v>26.87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106.56</v>
      </c>
      <c r="S14" s="8">
        <f t="shared" si="2"/>
        <v>-106.56</v>
      </c>
    </row>
    <row r="15" spans="1:19" ht="12.75">
      <c r="A15" s="1">
        <f t="shared" si="1"/>
        <v>8</v>
      </c>
      <c r="B15" s="1">
        <v>311</v>
      </c>
      <c r="C15" s="2" t="str">
        <f>+VLOOKUP($B15,Gesamt!$A$5:$D$300,2,FALSE)</f>
        <v>Konietzny</v>
      </c>
      <c r="D15" s="2" t="str">
        <f>+VLOOKUP($B15,Gesamt!$A$5:$D$300,3,FALSE)</f>
        <v>Mario</v>
      </c>
      <c r="E15" s="1" t="str">
        <f>+VLOOKUP($B15,Gesamt!$A$5:$D$300,4,FALSE)</f>
        <v>Kerpen</v>
      </c>
      <c r="F15" s="10">
        <f>+VLOOKUP($B15,Gesamt!$A$5:$F$300,5,FALSE)</f>
        <v>26.85</v>
      </c>
      <c r="G15" s="10">
        <f>+VLOOKUP($B15,Gesamt!$A$5:$G$300,6,FALSE)</f>
        <v>27.04</v>
      </c>
      <c r="H15" s="10">
        <f>+VLOOKUP($B15,Gesamt!$A$5:$H$300,7,FALSE)</f>
        <v>26.41</v>
      </c>
      <c r="I15" s="10">
        <f>+VLOOKUP($B15,Gesamt!$A$5:$I$300,8,FALSE)</f>
        <v>26.76</v>
      </c>
      <c r="J15" s="10">
        <f>+VLOOKUP($B15,Gesamt!$A$5:$Q$300,9,FALSE)</f>
        <v>26.39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106.6</v>
      </c>
      <c r="S15" s="8">
        <f t="shared" si="2"/>
        <v>-106.6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26.73</v>
      </c>
      <c r="G5" s="10">
        <f t="shared" si="0"/>
        <v>26.64</v>
      </c>
      <c r="H5" s="10">
        <f t="shared" si="0"/>
        <v>26.24</v>
      </c>
      <c r="I5" s="10">
        <f t="shared" si="0"/>
        <v>26.6</v>
      </c>
      <c r="J5" s="10">
        <f t="shared" si="0"/>
        <v>26.49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2">IF(R8&gt;0,RANK(S8,S$1:S$65536),0)</f>
        <v>1</v>
      </c>
      <c r="B8" s="1">
        <v>106</v>
      </c>
      <c r="C8" s="2" t="str">
        <f>+VLOOKUP($B8,Gesamt!$A$5:$D$300,2,FALSE)</f>
        <v>Leismann</v>
      </c>
      <c r="D8" s="2" t="str">
        <f>+VLOOKUP($B8,Gesamt!$A$5:$D$300,3,FALSE)</f>
        <v>Dominik</v>
      </c>
      <c r="E8" s="1" t="str">
        <f>+VLOOKUP($B8,Gesamt!$A$5:$D$300,4,FALSE)</f>
        <v>Mettingen</v>
      </c>
      <c r="F8" s="10">
        <f>+VLOOKUP($B8,Gesamt!$A$5:$F$300,5,FALSE)</f>
        <v>26.73</v>
      </c>
      <c r="G8" s="10">
        <f>+VLOOKUP($B8,Gesamt!$A$5:$G$300,6,FALSE)</f>
        <v>26.64</v>
      </c>
      <c r="H8" s="10">
        <f>+VLOOKUP($B8,Gesamt!$A$5:$H$300,7,FALSE)</f>
        <v>26.53</v>
      </c>
      <c r="I8" s="10">
        <f>+VLOOKUP($B8,Gesamt!$A$5:$I$300,8,FALSE)</f>
        <v>26.6</v>
      </c>
      <c r="J8" s="10">
        <f>+VLOOKUP($B8,Gesamt!$A$5:$Q$300,9,FALSE)</f>
        <v>26.49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22">(F8*$F$4+G8*$G$4+H8*$H$4+I8*$I$4+J8*$J$4+K8*$K$4+L8*$F$4+M8*$G$4+N8*$H$4+O8*$I$4+P8*$J$4+Q8*$K$4)</f>
        <v>106.26</v>
      </c>
      <c r="S8" s="8">
        <f aca="true" t="shared" si="3" ref="S8:S22">IF(R8&gt;0,R8*-1,-1000)</f>
        <v>-106.26</v>
      </c>
    </row>
    <row r="9" spans="1:19" ht="12.75">
      <c r="A9" s="1">
        <f t="shared" si="1"/>
        <v>2</v>
      </c>
      <c r="B9" s="1">
        <v>116</v>
      </c>
      <c r="C9" s="2" t="str">
        <f>+VLOOKUP($B9,Gesamt!$A$5:$D$300,2,FALSE)</f>
        <v>Eckert</v>
      </c>
      <c r="D9" s="2" t="str">
        <f>+VLOOKUP($B9,Gesamt!$A$5:$D$300,3,FALSE)</f>
        <v>Sebastian</v>
      </c>
      <c r="E9" s="1" t="str">
        <f>+VLOOKUP($B9,Gesamt!$A$5:$D$300,4,FALSE)</f>
        <v>Overath</v>
      </c>
      <c r="F9" s="10">
        <f>+VLOOKUP($B9,Gesamt!$A$5:$F$300,5,FALSE)</f>
        <v>26.75</v>
      </c>
      <c r="G9" s="10">
        <f>+VLOOKUP($B9,Gesamt!$A$5:$G$300,6,FALSE)</f>
        <v>27.06</v>
      </c>
      <c r="H9" s="10">
        <f>+VLOOKUP($B9,Gesamt!$A$5:$H$300,7,FALSE)</f>
        <v>26.24</v>
      </c>
      <c r="I9" s="10">
        <f>+VLOOKUP($B9,Gesamt!$A$5:$I$300,8,FALSE)</f>
        <v>26.67</v>
      </c>
      <c r="J9" s="10">
        <f>+VLOOKUP($B9,Gesamt!$A$5:$Q$300,9,FALSE)</f>
        <v>26.76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106.73</v>
      </c>
      <c r="S9" s="8">
        <f t="shared" si="3"/>
        <v>-106.73</v>
      </c>
    </row>
    <row r="10" spans="1:19" ht="12.75">
      <c r="A10" s="1">
        <f t="shared" si="1"/>
        <v>3</v>
      </c>
      <c r="B10" s="1">
        <v>115</v>
      </c>
      <c r="C10" s="2" t="str">
        <f>+VLOOKUP($B10,Gesamt!$A$5:$D$300,2,FALSE)</f>
        <v>Honscha</v>
      </c>
      <c r="D10" s="2" t="str">
        <f>+VLOOKUP($B10,Gesamt!$A$5:$D$300,3,FALSE)</f>
        <v>Mara</v>
      </c>
      <c r="E10" s="1" t="str">
        <f>+VLOOKUP($B10,Gesamt!$A$5:$D$300,4,FALSE)</f>
        <v>Simmerath</v>
      </c>
      <c r="F10" s="10">
        <f>+VLOOKUP($B10,Gesamt!$A$5:$F$300,5,FALSE)</f>
        <v>27.43</v>
      </c>
      <c r="G10" s="10">
        <f>+VLOOKUP($B10,Gesamt!$A$5:$G$300,6,FALSE)</f>
        <v>26.83</v>
      </c>
      <c r="H10" s="10">
        <f>+VLOOKUP($B10,Gesamt!$A$5:$H$300,7,FALSE)</f>
        <v>26.55</v>
      </c>
      <c r="I10" s="10">
        <f>+VLOOKUP($B10,Gesamt!$A$5:$I$300,8,FALSE)</f>
        <v>26.78</v>
      </c>
      <c r="J10" s="10">
        <f>+VLOOKUP($B10,Gesamt!$A$5:$Q$300,9,FALSE)</f>
        <v>27.34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107.5</v>
      </c>
      <c r="S10" s="8">
        <f t="shared" si="3"/>
        <v>-107.5</v>
      </c>
    </row>
    <row r="11" spans="1:19" ht="12.75">
      <c r="A11" s="1">
        <f t="shared" si="1"/>
        <v>4</v>
      </c>
      <c r="B11" s="1">
        <v>118</v>
      </c>
      <c r="C11" s="2" t="str">
        <f>+VLOOKUP($B11,Gesamt!$A$5:$D$300,2,FALSE)</f>
        <v>Eickmann</v>
      </c>
      <c r="D11" s="2" t="str">
        <f>+VLOOKUP($B11,Gesamt!$A$5:$D$300,3,FALSE)</f>
        <v>Torben</v>
      </c>
      <c r="E11" s="1" t="str">
        <f>+VLOOKUP($B11,Gesamt!$A$5:$D$300,4,FALSE)</f>
        <v>Bad Bentheim</v>
      </c>
      <c r="F11" s="10">
        <f>+VLOOKUP($B11,Gesamt!$A$5:$F$300,5,FALSE)</f>
        <v>27.43</v>
      </c>
      <c r="G11" s="10">
        <f>+VLOOKUP($B11,Gesamt!$A$5:$G$300,6,FALSE)</f>
        <v>26.91</v>
      </c>
      <c r="H11" s="10">
        <f>+VLOOKUP($B11,Gesamt!$A$5:$H$300,7,FALSE)</f>
        <v>26.95</v>
      </c>
      <c r="I11" s="10">
        <f>+VLOOKUP($B11,Gesamt!$A$5:$I$300,8,FALSE)</f>
        <v>26.84</v>
      </c>
      <c r="J11" s="10">
        <f>+VLOOKUP($B11,Gesamt!$A$5:$Q$300,9,FALSE)</f>
        <v>27.59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108.29</v>
      </c>
      <c r="S11" s="8">
        <f t="shared" si="3"/>
        <v>-108.29</v>
      </c>
    </row>
    <row r="12" spans="1:19" ht="12.75">
      <c r="A12" s="1">
        <f t="shared" si="1"/>
        <v>5</v>
      </c>
      <c r="B12" s="1">
        <v>156</v>
      </c>
      <c r="C12" s="2" t="str">
        <f>+VLOOKUP($B12,Gesamt!$A$5:$D$300,2,FALSE)</f>
        <v>Rödder</v>
      </c>
      <c r="D12" s="2" t="str">
        <f>+VLOOKUP($B12,Gesamt!$A$5:$D$300,3,FALSE)</f>
        <v>Steven</v>
      </c>
      <c r="E12" s="1" t="str">
        <f>+VLOOKUP($B12,Gesamt!$A$5:$D$300,4,FALSE)</f>
        <v>Freudenberg</v>
      </c>
      <c r="F12" s="10">
        <f>+VLOOKUP($B12,Gesamt!$A$5:$F$300,5,FALSE)</f>
        <v>27.33</v>
      </c>
      <c r="G12" s="10">
        <f>+VLOOKUP($B12,Gesamt!$A$5:$G$300,6,FALSE)</f>
        <v>27.07</v>
      </c>
      <c r="H12" s="10">
        <f>+VLOOKUP($B12,Gesamt!$A$5:$H$300,7,FALSE)</f>
        <v>27.4</v>
      </c>
      <c r="I12" s="10">
        <f>+VLOOKUP($B12,Gesamt!$A$5:$I$300,8,FALSE)</f>
        <v>27.03</v>
      </c>
      <c r="J12" s="10">
        <f>+VLOOKUP($B12,Gesamt!$A$5:$Q$300,9,FALSE)</f>
        <v>26.95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108.45</v>
      </c>
      <c r="S12" s="8">
        <f t="shared" si="3"/>
        <v>-108.45</v>
      </c>
    </row>
    <row r="13" spans="1:19" ht="12.75">
      <c r="A13" s="1">
        <f t="shared" si="1"/>
        <v>6</v>
      </c>
      <c r="B13" s="1">
        <v>601</v>
      </c>
      <c r="C13" s="2" t="str">
        <f>+VLOOKUP($B13,Gesamt!$A$5:$D$300,2,FALSE)</f>
        <v>Jäger</v>
      </c>
      <c r="D13" s="2" t="str">
        <f>+VLOOKUP($B13,Gesamt!$A$5:$D$300,3,FALSE)</f>
        <v>Tim</v>
      </c>
      <c r="E13" s="1" t="str">
        <f>+VLOOKUP($B13,Gesamt!$A$5:$D$300,4,FALSE)</f>
        <v>Dreieich</v>
      </c>
      <c r="F13" s="10">
        <f>+VLOOKUP($B13,Gesamt!$A$5:$F$300,5,FALSE)</f>
        <v>27.31</v>
      </c>
      <c r="G13" s="10">
        <f>+VLOOKUP($B13,Gesamt!$A$5:$G$300,6,FALSE)</f>
        <v>26.93</v>
      </c>
      <c r="H13" s="10">
        <f>+VLOOKUP($B13,Gesamt!$A$5:$H$300,7,FALSE)</f>
        <v>27.36</v>
      </c>
      <c r="I13" s="10">
        <f>+VLOOKUP($B13,Gesamt!$A$5:$I$300,8,FALSE)</f>
        <v>27.05</v>
      </c>
      <c r="J13" s="10">
        <f>+VLOOKUP($B13,Gesamt!$A$5:$Q$300,9,FALSE)</f>
        <v>27.12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108.46</v>
      </c>
      <c r="S13" s="8">
        <f t="shared" si="3"/>
        <v>-108.46</v>
      </c>
    </row>
    <row r="14" spans="1:19" ht="12.75">
      <c r="A14" s="1">
        <f t="shared" si="1"/>
        <v>7</v>
      </c>
      <c r="B14" s="1">
        <v>123</v>
      </c>
      <c r="C14" s="2" t="str">
        <f>+VLOOKUP($B14,Gesamt!$A$5:$D$300,2,FALSE)</f>
        <v>Honscha</v>
      </c>
      <c r="D14" s="2" t="str">
        <f>+VLOOKUP($B14,Gesamt!$A$5:$D$300,3,FALSE)</f>
        <v>Malte</v>
      </c>
      <c r="E14" s="1" t="str">
        <f>+VLOOKUP($B14,Gesamt!$A$5:$D$300,4,FALSE)</f>
        <v>Simmerath</v>
      </c>
      <c r="F14" s="10">
        <f>+VLOOKUP($B14,Gesamt!$A$5:$F$300,5,FALSE)</f>
        <v>27.11</v>
      </c>
      <c r="G14" s="10">
        <f>+VLOOKUP($B14,Gesamt!$A$5:$G$300,6,FALSE)</f>
        <v>27.19</v>
      </c>
      <c r="H14" s="10">
        <f>+VLOOKUP($B14,Gesamt!$A$5:$H$300,7,FALSE)</f>
        <v>27.01</v>
      </c>
      <c r="I14" s="10">
        <f>+VLOOKUP($B14,Gesamt!$A$5:$I$300,8,FALSE)</f>
        <v>26.96</v>
      </c>
      <c r="J14" s="10">
        <f>+VLOOKUP($B14,Gesamt!$A$5:$Q$300,9,FALSE)</f>
        <v>27.53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108.69</v>
      </c>
      <c r="S14" s="8">
        <f t="shared" si="3"/>
        <v>-108.69</v>
      </c>
    </row>
    <row r="15" spans="1:19" ht="12.75">
      <c r="A15" s="1">
        <f t="shared" si="1"/>
        <v>8</v>
      </c>
      <c r="B15" s="1">
        <v>129</v>
      </c>
      <c r="C15" s="2" t="str">
        <f>+VLOOKUP($B15,Gesamt!$A$5:$D$300,2,FALSE)</f>
        <v>Garritsen</v>
      </c>
      <c r="D15" s="2" t="str">
        <f>+VLOOKUP($B15,Gesamt!$A$5:$D$300,3,FALSE)</f>
        <v>Markus</v>
      </c>
      <c r="E15" s="1" t="str">
        <f>+VLOOKUP($B15,Gesamt!$A$5:$D$300,4,FALSE)</f>
        <v>Bad Bentheim</v>
      </c>
      <c r="F15" s="10">
        <f>+VLOOKUP($B15,Gesamt!$A$5:$F$300,5,FALSE)</f>
        <v>27.05</v>
      </c>
      <c r="G15" s="10">
        <f>+VLOOKUP($B15,Gesamt!$A$5:$G$300,6,FALSE)</f>
        <v>27.43</v>
      </c>
      <c r="H15" s="10">
        <f>+VLOOKUP($B15,Gesamt!$A$5:$H$300,7,FALSE)</f>
        <v>26.83</v>
      </c>
      <c r="I15" s="10">
        <f>+VLOOKUP($B15,Gesamt!$A$5:$I$300,8,FALSE)</f>
        <v>27.26</v>
      </c>
      <c r="J15" s="10">
        <f>+VLOOKUP($B15,Gesamt!$A$5:$Q$300,9,FALSE)</f>
        <v>27.19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108.71</v>
      </c>
      <c r="S15" s="8">
        <f t="shared" si="3"/>
        <v>-108.71</v>
      </c>
    </row>
    <row r="16" spans="1:19" ht="12.75">
      <c r="A16" s="1">
        <f t="shared" si="1"/>
        <v>9</v>
      </c>
      <c r="B16" s="1">
        <v>126</v>
      </c>
      <c r="C16" s="2" t="str">
        <f>+VLOOKUP($B16,Gesamt!$A$5:$D$300,2,FALSE)</f>
        <v>Müller</v>
      </c>
      <c r="D16" s="2" t="str">
        <f>+VLOOKUP($B16,Gesamt!$A$5:$D$300,3,FALSE)</f>
        <v>Franziska</v>
      </c>
      <c r="E16" s="1" t="str">
        <f>+VLOOKUP($B16,Gesamt!$A$5:$D$300,4,FALSE)</f>
        <v>Friedrichsfeld</v>
      </c>
      <c r="F16" s="10">
        <f>+VLOOKUP($B16,Gesamt!$A$5:$F$300,5,FALSE)</f>
        <v>27.36</v>
      </c>
      <c r="G16" s="10">
        <f>+VLOOKUP($B16,Gesamt!$A$5:$G$300,6,FALSE)</f>
        <v>27.19</v>
      </c>
      <c r="H16" s="10">
        <f>+VLOOKUP($B16,Gesamt!$A$5:$H$300,7,FALSE)</f>
        <v>27.26</v>
      </c>
      <c r="I16" s="10">
        <f>+VLOOKUP($B16,Gesamt!$A$5:$I$300,8,FALSE)</f>
        <v>26.88</v>
      </c>
      <c r="J16" s="10">
        <f>+VLOOKUP($B16,Gesamt!$A$5:$Q$300,9,FALSE)</f>
        <v>27.55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108.88</v>
      </c>
      <c r="S16" s="8">
        <f t="shared" si="3"/>
        <v>-108.88</v>
      </c>
    </row>
    <row r="17" spans="1:19" ht="12.75">
      <c r="A17" s="1">
        <f t="shared" si="1"/>
        <v>10</v>
      </c>
      <c r="B17" s="1">
        <v>181</v>
      </c>
      <c r="C17" s="2" t="str">
        <f>+VLOOKUP($B17,Gesamt!$A$5:$D$300,2,FALSE)</f>
        <v>Sluet</v>
      </c>
      <c r="D17" s="2" t="str">
        <f>+VLOOKUP($B17,Gesamt!$A$5:$D$300,3,FALSE)</f>
        <v>Emilie</v>
      </c>
      <c r="E17" s="1" t="str">
        <f>+VLOOKUP($B17,Gesamt!$A$5:$D$300,4,FALSE)</f>
        <v>Bad Bentheim</v>
      </c>
      <c r="F17" s="10">
        <f>+VLOOKUP($B17,Gesamt!$A$5:$F$300,5,FALSE)</f>
        <v>27.31</v>
      </c>
      <c r="G17" s="10">
        <f>+VLOOKUP($B17,Gesamt!$A$5:$G$300,6,FALSE)</f>
        <v>27.65</v>
      </c>
      <c r="H17" s="10">
        <f>+VLOOKUP($B17,Gesamt!$A$5:$H$300,7,FALSE)</f>
        <v>27.29</v>
      </c>
      <c r="I17" s="10">
        <f>+VLOOKUP($B17,Gesamt!$A$5:$I$300,8,FALSE)</f>
        <v>27.09</v>
      </c>
      <c r="J17" s="10">
        <f>+VLOOKUP($B17,Gesamt!$A$5:$Q$300,9,FALSE)</f>
        <v>26.92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108.95</v>
      </c>
      <c r="S17" s="8">
        <f t="shared" si="3"/>
        <v>-108.95</v>
      </c>
    </row>
    <row r="18" spans="1:19" ht="12.75">
      <c r="A18" s="1">
        <f t="shared" si="1"/>
        <v>11</v>
      </c>
      <c r="B18" s="1">
        <v>146</v>
      </c>
      <c r="C18" s="2" t="str">
        <f>+VLOOKUP($B18,Gesamt!$A$5:$D$300,2,FALSE)</f>
        <v>Claus</v>
      </c>
      <c r="D18" s="2" t="str">
        <f>+VLOOKUP($B18,Gesamt!$A$5:$D$300,3,FALSE)</f>
        <v>Isabell</v>
      </c>
      <c r="E18" s="1" t="str">
        <f>+VLOOKUP($B18,Gesamt!$A$5:$D$300,4,FALSE)</f>
        <v>Bergkamen</v>
      </c>
      <c r="F18" s="10">
        <f>+VLOOKUP($B18,Gesamt!$A$5:$F$300,5,FALSE)</f>
        <v>27.12</v>
      </c>
      <c r="G18" s="10">
        <f>+VLOOKUP($B18,Gesamt!$A$5:$G$300,6,FALSE)</f>
        <v>27.25</v>
      </c>
      <c r="H18" s="10">
        <f>+VLOOKUP($B18,Gesamt!$A$5:$H$300,7,FALSE)</f>
        <v>27.08</v>
      </c>
      <c r="I18" s="10">
        <f>+VLOOKUP($B18,Gesamt!$A$5:$I$300,8,FALSE)</f>
        <v>27.47</v>
      </c>
      <c r="J18" s="10">
        <f>+VLOOKUP($B18,Gesamt!$A$5:$Q$300,9,FALSE)</f>
        <v>27.23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109.03</v>
      </c>
      <c r="S18" s="8">
        <f t="shared" si="3"/>
        <v>-109.03</v>
      </c>
    </row>
    <row r="19" spans="1:19" ht="12.75">
      <c r="A19" s="1">
        <f t="shared" si="1"/>
        <v>12</v>
      </c>
      <c r="B19" s="1">
        <v>141</v>
      </c>
      <c r="C19" s="2" t="str">
        <f>+VLOOKUP($B19,Gesamt!$A$5:$D$300,2,FALSE)</f>
        <v>Seebich</v>
      </c>
      <c r="D19" s="2" t="str">
        <f>+VLOOKUP($B19,Gesamt!$A$5:$D$300,3,FALSE)</f>
        <v>Kennard</v>
      </c>
      <c r="E19" s="1" t="str">
        <f>+VLOOKUP($B19,Gesamt!$A$5:$D$300,4,FALSE)</f>
        <v>Viersen</v>
      </c>
      <c r="F19" s="10">
        <f>+VLOOKUP($B19,Gesamt!$A$5:$F$300,5,FALSE)</f>
        <v>27.14</v>
      </c>
      <c r="G19" s="10">
        <f>+VLOOKUP($B19,Gesamt!$A$5:$G$300,6,FALSE)</f>
        <v>27.26</v>
      </c>
      <c r="H19" s="10">
        <f>+VLOOKUP($B19,Gesamt!$A$5:$H$300,7,FALSE)</f>
        <v>27.01</v>
      </c>
      <c r="I19" s="10">
        <f>+VLOOKUP($B19,Gesamt!$A$5:$I$300,8,FALSE)</f>
        <v>27.74</v>
      </c>
      <c r="J19" s="10">
        <f>+VLOOKUP($B19,Gesamt!$A$5:$Q$300,9,FALSE)</f>
        <v>27.1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109.11</v>
      </c>
      <c r="S19" s="8">
        <f t="shared" si="3"/>
        <v>-109.11</v>
      </c>
    </row>
    <row r="20" spans="1:19" ht="12.75">
      <c r="A20" s="1">
        <f t="shared" si="1"/>
        <v>13</v>
      </c>
      <c r="B20" s="1">
        <v>159</v>
      </c>
      <c r="C20" s="2" t="str">
        <f>+VLOOKUP($B20,Gesamt!$A$5:$D$300,2,FALSE)</f>
        <v>Klemmer</v>
      </c>
      <c r="D20" s="2" t="str">
        <f>+VLOOKUP($B20,Gesamt!$A$5:$D$300,3,FALSE)</f>
        <v>Daniel</v>
      </c>
      <c r="E20" s="1" t="str">
        <f>+VLOOKUP($B20,Gesamt!$A$5:$D$300,4,FALSE)</f>
        <v>Friedrichsfeld</v>
      </c>
      <c r="F20" s="10">
        <f>+VLOOKUP($B20,Gesamt!$A$5:$F$300,5,FALSE)</f>
        <v>27.87</v>
      </c>
      <c r="G20" s="10">
        <f>+VLOOKUP($B20,Gesamt!$A$5:$G$300,6,FALSE)</f>
        <v>27.23</v>
      </c>
      <c r="H20" s="10">
        <f>+VLOOKUP($B20,Gesamt!$A$5:$H$300,7,FALSE)</f>
        <v>27.72</v>
      </c>
      <c r="I20" s="10">
        <f>+VLOOKUP($B20,Gesamt!$A$5:$I$300,8,FALSE)</f>
        <v>27.25</v>
      </c>
      <c r="J20" s="10">
        <f>+VLOOKUP($B20,Gesamt!$A$5:$Q$300,9,FALSE)</f>
        <v>27.31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109.51</v>
      </c>
      <c r="S20" s="8">
        <f t="shared" si="3"/>
        <v>-109.51</v>
      </c>
    </row>
    <row r="21" spans="1:19" ht="12.75">
      <c r="A21" s="1">
        <f t="shared" si="1"/>
        <v>14</v>
      </c>
      <c r="B21" s="1">
        <v>162</v>
      </c>
      <c r="C21" s="2" t="str">
        <f>+VLOOKUP($B21,Gesamt!$A$5:$D$300,2,FALSE)</f>
        <v>Blix</v>
      </c>
      <c r="D21" s="2" t="str">
        <f>+VLOOKUP($B21,Gesamt!$A$5:$D$300,3,FALSE)</f>
        <v>Charlotte</v>
      </c>
      <c r="E21" s="1" t="str">
        <f>+VLOOKUP($B21,Gesamt!$A$5:$D$300,4,FALSE)</f>
        <v>Viersen</v>
      </c>
      <c r="F21" s="10">
        <f>+VLOOKUP($B21,Gesamt!$A$5:$F$300,5,FALSE)</f>
        <v>28.13</v>
      </c>
      <c r="G21" s="10">
        <f>+VLOOKUP($B21,Gesamt!$A$5:$G$300,6,FALSE)</f>
        <v>27.56</v>
      </c>
      <c r="H21" s="10">
        <f>+VLOOKUP($B21,Gesamt!$A$5:$H$300,7,FALSE)</f>
        <v>27.69</v>
      </c>
      <c r="I21" s="10">
        <f>+VLOOKUP($B21,Gesamt!$A$5:$I$300,8,FALSE)</f>
        <v>27.62</v>
      </c>
      <c r="J21" s="10">
        <f>+VLOOKUP($B21,Gesamt!$A$5:$Q$300,9,FALSE)</f>
        <v>27.42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110.29</v>
      </c>
      <c r="S21" s="8">
        <f t="shared" si="3"/>
        <v>-110.29</v>
      </c>
    </row>
    <row r="22" spans="1:19" ht="12.75">
      <c r="A22" s="1">
        <f t="shared" si="1"/>
        <v>15</v>
      </c>
      <c r="B22" s="1">
        <v>151</v>
      </c>
      <c r="C22" s="2" t="str">
        <f>+VLOOKUP($B22,Gesamt!$A$5:$D$300,2,FALSE)</f>
        <v>André</v>
      </c>
      <c r="D22" s="2" t="str">
        <f>+VLOOKUP($B22,Gesamt!$A$5:$D$300,3,FALSE)</f>
        <v>Jaqueline</v>
      </c>
      <c r="E22" s="1" t="str">
        <f>+VLOOKUP($B22,Gesamt!$A$5:$D$300,4,FALSE)</f>
        <v>Viersen</v>
      </c>
      <c r="F22" s="10">
        <f>+VLOOKUP($B22,Gesamt!$A$5:$F$300,5,FALSE)</f>
        <v>27.32</v>
      </c>
      <c r="G22" s="10">
        <f>+VLOOKUP($B22,Gesamt!$A$5:$G$300,6,FALSE)</f>
        <v>27.98</v>
      </c>
      <c r="H22" s="10">
        <f>+VLOOKUP($B22,Gesamt!$A$5:$H$300,7,FALSE)</f>
        <v>27.19</v>
      </c>
      <c r="I22" s="10">
        <f>+VLOOKUP($B22,Gesamt!$A$5:$I$300,8,FALSE)</f>
        <v>27.28</v>
      </c>
      <c r="J22" s="10">
        <f>+VLOOKUP($B22,Gesamt!$A$5:$Q$300,9,FALSE)</f>
        <v>59.99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142.44</v>
      </c>
      <c r="S22" s="8">
        <f t="shared" si="3"/>
        <v>-142.44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C14" sqref="C1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851562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25.64</v>
      </c>
      <c r="G5" s="10">
        <f t="shared" si="0"/>
        <v>25.36</v>
      </c>
      <c r="H5" s="10">
        <f t="shared" si="0"/>
        <v>25.45</v>
      </c>
      <c r="I5" s="10">
        <f t="shared" si="0"/>
        <v>25.34</v>
      </c>
      <c r="J5" s="10">
        <f t="shared" si="0"/>
        <v>25.4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9">IF(R8&gt;0,RANK(S8,S$1:S$65536),0)</f>
        <v>1</v>
      </c>
      <c r="B8" s="1">
        <v>352</v>
      </c>
      <c r="C8" s="2" t="str">
        <f>+VLOOKUP($B8,Gesamt!$A$5:$D$300,2,FALSE)</f>
        <v>Kelch</v>
      </c>
      <c r="D8" s="2" t="str">
        <f>+VLOOKUP($B8,Gesamt!$A$5:$D$300,3,FALSE)</f>
        <v>Ricarda</v>
      </c>
      <c r="E8" s="1" t="str">
        <f>+VLOOKUP($B8,Gesamt!$A$5:$D$300,4,FALSE)</f>
        <v>Bergkamen</v>
      </c>
      <c r="F8" s="10">
        <f>+VLOOKUP($B8,Gesamt!$A$5:$F$300,5,FALSE)</f>
        <v>25.64</v>
      </c>
      <c r="G8" s="10">
        <f>+VLOOKUP($B8,Gesamt!$A$5:$G$300,6,FALSE)</f>
        <v>25.36</v>
      </c>
      <c r="H8" s="10">
        <f>+VLOOKUP($B8,Gesamt!$A$5:$H$300,7,FALSE)</f>
        <v>25.45</v>
      </c>
      <c r="I8" s="10">
        <f>+VLOOKUP($B8,Gesamt!$A$5:$I$300,8,FALSE)</f>
        <v>25.34</v>
      </c>
      <c r="J8" s="10">
        <f>+VLOOKUP($B8,Gesamt!$A$5:$Q$300,9,FALSE)</f>
        <v>25.4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101.55</v>
      </c>
      <c r="S8" s="8">
        <f aca="true" t="shared" si="2" ref="S8:S39">IF(R8&gt;0,R8*-1,-1000)</f>
        <v>-101.55</v>
      </c>
    </row>
    <row r="9" spans="1:19" ht="12.75">
      <c r="A9" s="1">
        <f t="shared" si="1"/>
        <v>2</v>
      </c>
      <c r="B9" s="1">
        <v>341</v>
      </c>
      <c r="C9" s="2" t="str">
        <f>+VLOOKUP($B9,Gesamt!$A$5:$D$300,2,FALSE)</f>
        <v>Cloth</v>
      </c>
      <c r="D9" s="2" t="str">
        <f>+VLOOKUP($B9,Gesamt!$A$5:$D$300,3,FALSE)</f>
        <v>Sebastian</v>
      </c>
      <c r="E9" s="1" t="str">
        <f>+VLOOKUP($B9,Gesamt!$A$5:$D$300,4,FALSE)</f>
        <v>Friedrichsfeld</v>
      </c>
      <c r="F9" s="10">
        <f>+VLOOKUP($B9,Gesamt!$A$5:$F$300,5,FALSE)</f>
        <v>25.9</v>
      </c>
      <c r="G9" s="10">
        <f>+VLOOKUP($B9,Gesamt!$A$5:$G$300,6,FALSE)</f>
        <v>26</v>
      </c>
      <c r="H9" s="10">
        <f>+VLOOKUP($B9,Gesamt!$A$5:$H$300,7,FALSE)</f>
        <v>25.52</v>
      </c>
      <c r="I9" s="10">
        <f>+VLOOKUP($B9,Gesamt!$A$5:$I$300,8,FALSE)</f>
        <v>25.89</v>
      </c>
      <c r="J9" s="10">
        <f>+VLOOKUP($B9,Gesamt!$A$5:$Q$300,9,FALSE)</f>
        <v>25.63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38">(F9*$F$4+G9*$G$4+H9*$H$4+I9*$I$4+J9*$J$4+K9*$K$4+L9*$F$4+M9*$G$4+N9*$H$4+O9*$I$4+P9*$J$4+Q9*$K$4)</f>
        <v>103.04</v>
      </c>
      <c r="S9" s="8">
        <f t="shared" si="2"/>
        <v>-103.04</v>
      </c>
    </row>
    <row r="10" spans="1:19" ht="12.75">
      <c r="A10" s="1">
        <f t="shared" si="1"/>
        <v>3</v>
      </c>
      <c r="B10" s="1">
        <v>321</v>
      </c>
      <c r="C10" s="2" t="str">
        <f>+VLOOKUP($B10,Gesamt!$A$5:$D$300,2,FALSE)</f>
        <v>Hummels</v>
      </c>
      <c r="D10" s="2" t="str">
        <f>+VLOOKUP($B10,Gesamt!$A$5:$D$300,3,FALSE)</f>
        <v>Melissa</v>
      </c>
      <c r="E10" s="1" t="str">
        <f>+VLOOKUP($B10,Gesamt!$A$5:$D$300,4,FALSE)</f>
        <v>Stromberg</v>
      </c>
      <c r="F10" s="10">
        <f>+VLOOKUP($B10,Gesamt!$A$5:$F$300,5,FALSE)</f>
        <v>26.37</v>
      </c>
      <c r="G10" s="10">
        <f>+VLOOKUP($B10,Gesamt!$A$5:$G$300,6,FALSE)</f>
        <v>26.09</v>
      </c>
      <c r="H10" s="10">
        <f>+VLOOKUP($B10,Gesamt!$A$5:$H$300,7,FALSE)</f>
        <v>25.72</v>
      </c>
      <c r="I10" s="10">
        <f>+VLOOKUP($B10,Gesamt!$A$5:$I$300,8,FALSE)</f>
        <v>25.62</v>
      </c>
      <c r="J10" s="10">
        <f>+VLOOKUP($B10,Gesamt!$A$5:$Q$300,9,FALSE)</f>
        <v>25.85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103.28</v>
      </c>
      <c r="S10" s="8">
        <f t="shared" si="2"/>
        <v>-103.28</v>
      </c>
    </row>
    <row r="11" spans="1:19" ht="12.75">
      <c r="A11" s="1">
        <f t="shared" si="1"/>
        <v>4</v>
      </c>
      <c r="B11" s="1">
        <v>315</v>
      </c>
      <c r="C11" s="2" t="str">
        <f>+VLOOKUP($B11,Gesamt!$A$5:$D$300,2,FALSE)</f>
        <v>Isaac</v>
      </c>
      <c r="D11" s="2" t="str">
        <f>+VLOOKUP($B11,Gesamt!$A$5:$D$300,3,FALSE)</f>
        <v>Laura</v>
      </c>
      <c r="E11" s="1" t="str">
        <f>+VLOOKUP($B11,Gesamt!$A$5:$D$300,4,FALSE)</f>
        <v>Simmerath</v>
      </c>
      <c r="F11" s="10">
        <f>+VLOOKUP($B11,Gesamt!$A$5:$F$300,5,FALSE)</f>
        <v>26.25</v>
      </c>
      <c r="G11" s="10">
        <f>+VLOOKUP($B11,Gesamt!$A$5:$G$300,6,FALSE)</f>
        <v>25.92</v>
      </c>
      <c r="H11" s="10">
        <f>+VLOOKUP($B11,Gesamt!$A$5:$H$300,7,FALSE)</f>
        <v>25.76</v>
      </c>
      <c r="I11" s="10">
        <f>+VLOOKUP($B11,Gesamt!$A$5:$I$300,8,FALSE)</f>
        <v>25.72</v>
      </c>
      <c r="J11" s="10">
        <f>+VLOOKUP($B11,Gesamt!$A$5:$Q$300,9,FALSE)</f>
        <v>26.03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103.43</v>
      </c>
      <c r="S11" s="8">
        <f t="shared" si="2"/>
        <v>-103.43</v>
      </c>
    </row>
    <row r="12" spans="1:19" ht="12.75">
      <c r="A12" s="1">
        <f t="shared" si="1"/>
        <v>5</v>
      </c>
      <c r="B12" s="1">
        <v>368</v>
      </c>
      <c r="C12" s="2" t="str">
        <f>+VLOOKUP($B12,Gesamt!$A$5:$D$300,2,FALSE)</f>
        <v>Ricker</v>
      </c>
      <c r="D12" s="2" t="str">
        <f>+VLOOKUP($B12,Gesamt!$A$5:$D$300,3,FALSE)</f>
        <v>Oliver</v>
      </c>
      <c r="E12" s="1" t="str">
        <f>+VLOOKUP($B12,Gesamt!$A$5:$D$300,4,FALSE)</f>
        <v>Havixbeck</v>
      </c>
      <c r="F12" s="10">
        <f>+VLOOKUP($B12,Gesamt!$A$5:$F$300,5,FALSE)</f>
        <v>26.12</v>
      </c>
      <c r="G12" s="10">
        <f>+VLOOKUP($B12,Gesamt!$A$5:$G$300,6,FALSE)</f>
        <v>25.99</v>
      </c>
      <c r="H12" s="10">
        <f>+VLOOKUP($B12,Gesamt!$A$5:$H$300,7,FALSE)</f>
        <v>25.92</v>
      </c>
      <c r="I12" s="10">
        <f>+VLOOKUP($B12,Gesamt!$A$5:$I$300,8,FALSE)</f>
        <v>25.89</v>
      </c>
      <c r="J12" s="10">
        <f>+VLOOKUP($B12,Gesamt!$A$5:$Q$300,9,FALSE)</f>
        <v>25.84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103.64</v>
      </c>
      <c r="S12" s="8">
        <f t="shared" si="2"/>
        <v>-103.64</v>
      </c>
    </row>
    <row r="13" spans="1:19" ht="12.75">
      <c r="A13" s="1">
        <f t="shared" si="1"/>
        <v>6</v>
      </c>
      <c r="B13" s="1">
        <v>328</v>
      </c>
      <c r="C13" s="2" t="str">
        <f>+VLOOKUP($B13,Gesamt!$A$5:$D$300,2,FALSE)</f>
        <v>Brüggemann</v>
      </c>
      <c r="D13" s="2" t="str">
        <f>+VLOOKUP($B13,Gesamt!$A$5:$D$300,3,FALSE)</f>
        <v>Jessica</v>
      </c>
      <c r="E13" s="1" t="str">
        <f>+VLOOKUP($B13,Gesamt!$A$5:$D$300,4,FALSE)</f>
        <v>Havixbeck</v>
      </c>
      <c r="F13" s="10">
        <f>+VLOOKUP($B13,Gesamt!$A$5:$F$300,5,FALSE)</f>
        <v>26.19</v>
      </c>
      <c r="G13" s="10">
        <f>+VLOOKUP($B13,Gesamt!$A$5:$G$300,6,FALSE)</f>
        <v>26.27</v>
      </c>
      <c r="H13" s="10">
        <f>+VLOOKUP($B13,Gesamt!$A$5:$H$300,7,FALSE)</f>
        <v>25.68</v>
      </c>
      <c r="I13" s="10">
        <f>+VLOOKUP($B13,Gesamt!$A$5:$I$300,8,FALSE)</f>
        <v>25.84</v>
      </c>
      <c r="J13" s="10">
        <f>+VLOOKUP($B13,Gesamt!$A$5:$Q$300,9,FALSE)</f>
        <v>25.88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103.67</v>
      </c>
      <c r="S13" s="8">
        <f t="shared" si="2"/>
        <v>-103.67</v>
      </c>
    </row>
    <row r="14" spans="1:19" ht="12.75">
      <c r="A14" s="1">
        <f t="shared" si="1"/>
        <v>7</v>
      </c>
      <c r="B14" s="1">
        <v>322</v>
      </c>
      <c r="C14" s="2" t="str">
        <f>+VLOOKUP($B14,Gesamt!$A$5:$D$300,2,FALSE)</f>
        <v>Kelch</v>
      </c>
      <c r="D14" s="2" t="str">
        <f>+VLOOKUP($B14,Gesamt!$A$5:$D$300,3,FALSE)</f>
        <v>Maria</v>
      </c>
      <c r="E14" s="1" t="str">
        <f>+VLOOKUP($B14,Gesamt!$A$5:$D$300,4,FALSE)</f>
        <v>Bergkamen</v>
      </c>
      <c r="F14" s="10">
        <f>+VLOOKUP($B14,Gesamt!$A$5:$F$300,5,FALSE)</f>
        <v>26.21</v>
      </c>
      <c r="G14" s="10">
        <f>+VLOOKUP($B14,Gesamt!$A$5:$G$300,6,FALSE)</f>
        <v>26.44</v>
      </c>
      <c r="H14" s="10">
        <f>+VLOOKUP($B14,Gesamt!$A$5:$H$300,7,FALSE)</f>
        <v>25.74</v>
      </c>
      <c r="I14" s="10">
        <f>+VLOOKUP($B14,Gesamt!$A$5:$I$300,8,FALSE)</f>
        <v>26.01</v>
      </c>
      <c r="J14" s="10">
        <f>+VLOOKUP($B14,Gesamt!$A$5:$Q$300,9,FALSE)</f>
        <v>25.85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104.04</v>
      </c>
      <c r="S14" s="8">
        <f t="shared" si="2"/>
        <v>-104.04</v>
      </c>
    </row>
    <row r="15" spans="1:19" ht="12.75">
      <c r="A15" s="1">
        <f t="shared" si="1"/>
        <v>8</v>
      </c>
      <c r="B15" s="1">
        <v>381</v>
      </c>
      <c r="C15" s="2" t="str">
        <f>+VLOOKUP($B15,Gesamt!$A$5:$D$300,2,FALSE)</f>
        <v>Blix</v>
      </c>
      <c r="D15" s="2" t="str">
        <f>+VLOOKUP($B15,Gesamt!$A$5:$D$300,3,FALSE)</f>
        <v>Nicola</v>
      </c>
      <c r="E15" s="1" t="str">
        <f>+VLOOKUP($B15,Gesamt!$A$5:$D$300,4,FALSE)</f>
        <v>Viersen</v>
      </c>
      <c r="F15" s="10">
        <f>+VLOOKUP($B15,Gesamt!$A$5:$F$300,5,FALSE)</f>
        <v>26.33</v>
      </c>
      <c r="G15" s="10">
        <f>+VLOOKUP($B15,Gesamt!$A$5:$G$300,6,FALSE)</f>
        <v>25.99</v>
      </c>
      <c r="H15" s="10">
        <f>+VLOOKUP($B15,Gesamt!$A$5:$H$300,7,FALSE)</f>
        <v>26.17</v>
      </c>
      <c r="I15" s="10">
        <f>+VLOOKUP($B15,Gesamt!$A$5:$I$300,8,FALSE)</f>
        <v>26</v>
      </c>
      <c r="J15" s="10">
        <f>+VLOOKUP($B15,Gesamt!$A$5:$Q$300,9,FALSE)</f>
        <v>26.03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104.19</v>
      </c>
      <c r="S15" s="8">
        <f t="shared" si="2"/>
        <v>-104.19</v>
      </c>
    </row>
    <row r="16" spans="1:19" ht="12.75">
      <c r="A16" s="1">
        <f t="shared" si="1"/>
        <v>9</v>
      </c>
      <c r="B16" s="1">
        <v>345</v>
      </c>
      <c r="C16" s="2" t="str">
        <f>+VLOOKUP($B16,Gesamt!$A$5:$D$300,2,FALSE)</f>
        <v>Westermann</v>
      </c>
      <c r="D16" s="2" t="str">
        <f>+VLOOKUP($B16,Gesamt!$A$5:$D$300,3,FALSE)</f>
        <v>Désirée</v>
      </c>
      <c r="E16" s="1" t="str">
        <f>+VLOOKUP($B16,Gesamt!$A$5:$D$300,4,FALSE)</f>
        <v>Overath</v>
      </c>
      <c r="F16" s="10">
        <f>+VLOOKUP($B16,Gesamt!$A$5:$F$300,5,FALSE)</f>
        <v>26.44</v>
      </c>
      <c r="G16" s="10">
        <f>+VLOOKUP($B16,Gesamt!$A$5:$G$300,6,FALSE)</f>
        <v>26.4</v>
      </c>
      <c r="H16" s="10">
        <f>+VLOOKUP($B16,Gesamt!$A$5:$H$300,7,FALSE)</f>
        <v>25.86</v>
      </c>
      <c r="I16" s="10">
        <f>+VLOOKUP($B16,Gesamt!$A$5:$I$300,8,FALSE)</f>
        <v>26.1</v>
      </c>
      <c r="J16" s="10">
        <f>+VLOOKUP($B16,Gesamt!$A$5:$Q$300,9,FALSE)</f>
        <v>26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3"/>
        <v>104.36</v>
      </c>
      <c r="S16" s="8">
        <f t="shared" si="2"/>
        <v>-104.36</v>
      </c>
    </row>
    <row r="17" spans="1:19" ht="12.75">
      <c r="A17" s="1">
        <f t="shared" si="1"/>
        <v>10</v>
      </c>
      <c r="B17" s="1">
        <v>310</v>
      </c>
      <c r="C17" s="2" t="str">
        <f>+VLOOKUP($B17,Gesamt!$A$5:$D$300,2,FALSE)</f>
        <v>Förster</v>
      </c>
      <c r="D17" s="2" t="str">
        <f>+VLOOKUP($B17,Gesamt!$A$5:$D$300,3,FALSE)</f>
        <v>Jan</v>
      </c>
      <c r="E17" s="1" t="str">
        <f>+VLOOKUP($B17,Gesamt!$A$5:$D$300,4,FALSE)</f>
        <v>Simmerath</v>
      </c>
      <c r="F17" s="10">
        <f>+VLOOKUP($B17,Gesamt!$A$5:$F$300,5,FALSE)</f>
        <v>26.67</v>
      </c>
      <c r="G17" s="10">
        <f>+VLOOKUP($B17,Gesamt!$A$5:$G$300,6,FALSE)</f>
        <v>26.2</v>
      </c>
      <c r="H17" s="10">
        <f>+VLOOKUP($B17,Gesamt!$A$5:$H$300,7,FALSE)</f>
        <v>26.21</v>
      </c>
      <c r="I17" s="10">
        <f>+VLOOKUP($B17,Gesamt!$A$5:$I$300,8,FALSE)</f>
        <v>26.01</v>
      </c>
      <c r="J17" s="10">
        <f>+VLOOKUP($B17,Gesamt!$A$5:$Q$300,9,FALSE)</f>
        <v>26.18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3"/>
        <v>104.6</v>
      </c>
      <c r="S17" s="8">
        <f t="shared" si="2"/>
        <v>-104.6</v>
      </c>
    </row>
    <row r="18" spans="1:19" ht="12.75">
      <c r="A18" s="1">
        <f t="shared" si="1"/>
        <v>11</v>
      </c>
      <c r="B18" s="1">
        <v>320</v>
      </c>
      <c r="C18" s="2" t="str">
        <f>+VLOOKUP($B18,Gesamt!$A$5:$D$300,2,FALSE)</f>
        <v>Deck</v>
      </c>
      <c r="D18" s="2" t="str">
        <f>+VLOOKUP($B18,Gesamt!$A$5:$D$300,3,FALSE)</f>
        <v>Sebastian</v>
      </c>
      <c r="E18" s="1" t="str">
        <f>+VLOOKUP($B18,Gesamt!$A$5:$D$300,4,FALSE)</f>
        <v>Simmerath</v>
      </c>
      <c r="F18" s="10">
        <f>+VLOOKUP($B18,Gesamt!$A$5:$F$300,5,FALSE)</f>
        <v>26.41</v>
      </c>
      <c r="G18" s="10">
        <f>+VLOOKUP($B18,Gesamt!$A$5:$G$300,6,FALSE)</f>
        <v>26.4</v>
      </c>
      <c r="H18" s="10">
        <f>+VLOOKUP($B18,Gesamt!$A$5:$H$300,7,FALSE)</f>
        <v>26.01</v>
      </c>
      <c r="I18" s="10">
        <f>+VLOOKUP($B18,Gesamt!$A$5:$I$300,8,FALSE)</f>
        <v>26.14</v>
      </c>
      <c r="J18" s="10">
        <f>+VLOOKUP($B18,Gesamt!$A$5:$Q$300,9,FALSE)</f>
        <v>26.07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3"/>
        <v>104.62</v>
      </c>
      <c r="S18" s="8">
        <f t="shared" si="2"/>
        <v>-104.62</v>
      </c>
    </row>
    <row r="19" spans="1:19" ht="12.75">
      <c r="A19" s="1">
        <f t="shared" si="1"/>
        <v>12</v>
      </c>
      <c r="B19" s="1">
        <v>306</v>
      </c>
      <c r="C19" s="2" t="str">
        <f>+VLOOKUP($B19,Gesamt!$A$5:$D$300,2,FALSE)</f>
        <v>Isaac</v>
      </c>
      <c r="D19" s="2" t="str">
        <f>+VLOOKUP($B19,Gesamt!$A$5:$D$300,3,FALSE)</f>
        <v>Marvin</v>
      </c>
      <c r="E19" s="1" t="str">
        <f>+VLOOKUP($B19,Gesamt!$A$5:$D$300,4,FALSE)</f>
        <v>Simmerath</v>
      </c>
      <c r="F19" s="10">
        <f>+VLOOKUP($B19,Gesamt!$A$5:$F$300,5,FALSE)</f>
        <v>26.5</v>
      </c>
      <c r="G19" s="10">
        <f>+VLOOKUP($B19,Gesamt!$A$5:$G$300,6,FALSE)</f>
        <v>26.47</v>
      </c>
      <c r="H19" s="10">
        <f>+VLOOKUP($B19,Gesamt!$A$5:$H$300,7,FALSE)</f>
        <v>26.17</v>
      </c>
      <c r="I19" s="10">
        <f>+VLOOKUP($B19,Gesamt!$A$5:$I$300,8,FALSE)</f>
        <v>26.03</v>
      </c>
      <c r="J19" s="10">
        <f>+VLOOKUP($B19,Gesamt!$A$5:$Q$300,9,FALSE)</f>
        <v>26.02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3"/>
        <v>104.69</v>
      </c>
      <c r="S19" s="8">
        <f t="shared" si="2"/>
        <v>-104.69</v>
      </c>
    </row>
    <row r="20" spans="1:19" ht="12.75">
      <c r="A20" s="1">
        <f t="shared" si="1"/>
        <v>12</v>
      </c>
      <c r="B20" s="1">
        <v>363</v>
      </c>
      <c r="C20" s="2" t="str">
        <f>+VLOOKUP($B20,Gesamt!$A$5:$D$300,2,FALSE)</f>
        <v>Brüggemann</v>
      </c>
      <c r="D20" s="2" t="str">
        <f>+VLOOKUP($B20,Gesamt!$A$5:$D$300,3,FALSE)</f>
        <v>Jenny</v>
      </c>
      <c r="E20" s="1" t="str">
        <f>+VLOOKUP($B20,Gesamt!$A$5:$D$300,4,FALSE)</f>
        <v>Havixbeck</v>
      </c>
      <c r="F20" s="10">
        <f>+VLOOKUP($B20,Gesamt!$A$5:$F$300,5,FALSE)</f>
        <v>26.55</v>
      </c>
      <c r="G20" s="10">
        <f>+VLOOKUP($B20,Gesamt!$A$5:$G$300,6,FALSE)</f>
        <v>26.29</v>
      </c>
      <c r="H20" s="10">
        <f>+VLOOKUP($B20,Gesamt!$A$5:$H$300,7,FALSE)</f>
        <v>26.05</v>
      </c>
      <c r="I20" s="10">
        <f>+VLOOKUP($B20,Gesamt!$A$5:$I$300,8,FALSE)</f>
        <v>26.2</v>
      </c>
      <c r="J20" s="10">
        <f>+VLOOKUP($B20,Gesamt!$A$5:$Q$300,9,FALSE)</f>
        <v>26.15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3"/>
        <v>104.69</v>
      </c>
      <c r="S20" s="8">
        <f t="shared" si="2"/>
        <v>-104.69</v>
      </c>
    </row>
    <row r="21" spans="1:19" ht="12.75">
      <c r="A21" s="1">
        <f t="shared" si="1"/>
        <v>14</v>
      </c>
      <c r="B21" s="1">
        <v>343</v>
      </c>
      <c r="C21" s="2" t="str">
        <f>+VLOOKUP($B21,Gesamt!$A$5:$D$300,2,FALSE)</f>
        <v>Lorenz</v>
      </c>
      <c r="D21" s="2" t="str">
        <f>+VLOOKUP($B21,Gesamt!$A$5:$D$300,3,FALSE)</f>
        <v>Lucas</v>
      </c>
      <c r="E21" s="1" t="str">
        <f>+VLOOKUP($B21,Gesamt!$A$5:$D$300,4,FALSE)</f>
        <v>Overath</v>
      </c>
      <c r="F21" s="10">
        <f>+VLOOKUP($B21,Gesamt!$A$5:$F$300,5,FALSE)</f>
        <v>26.44</v>
      </c>
      <c r="G21" s="10">
        <f>+VLOOKUP($B21,Gesamt!$A$5:$G$300,6,FALSE)</f>
        <v>26.5</v>
      </c>
      <c r="H21" s="10">
        <f>+VLOOKUP($B21,Gesamt!$A$5:$H$300,7,FALSE)</f>
        <v>25.93</v>
      </c>
      <c r="I21" s="10">
        <f>+VLOOKUP($B21,Gesamt!$A$5:$I$300,8,FALSE)</f>
        <v>26.21</v>
      </c>
      <c r="J21" s="10">
        <f>+VLOOKUP($B21,Gesamt!$A$5:$Q$300,9,FALSE)</f>
        <v>26.19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3"/>
        <v>104.83</v>
      </c>
      <c r="S21" s="8">
        <f t="shared" si="2"/>
        <v>-104.83</v>
      </c>
    </row>
    <row r="22" spans="1:19" ht="12.75">
      <c r="A22" s="1">
        <f t="shared" si="1"/>
        <v>14</v>
      </c>
      <c r="B22" s="1">
        <v>362</v>
      </c>
      <c r="C22" s="2" t="str">
        <f>+VLOOKUP($B22,Gesamt!$A$5:$D$300,2,FALSE)</f>
        <v>Garritsen</v>
      </c>
      <c r="D22" s="2" t="str">
        <f>+VLOOKUP($B22,Gesamt!$A$5:$D$300,3,FALSE)</f>
        <v>Chtistoph</v>
      </c>
      <c r="E22" s="1" t="str">
        <f>+VLOOKUP($B22,Gesamt!$A$5:$D$300,4,FALSE)</f>
        <v>Bad Bentheim</v>
      </c>
      <c r="F22" s="10">
        <f>+VLOOKUP($B22,Gesamt!$A$5:$F$300,5,FALSE)</f>
        <v>26.55</v>
      </c>
      <c r="G22" s="10">
        <f>+VLOOKUP($B22,Gesamt!$A$5:$G$300,6,FALSE)</f>
        <v>26.16</v>
      </c>
      <c r="H22" s="10">
        <f>+VLOOKUP($B22,Gesamt!$A$5:$H$300,7,FALSE)</f>
        <v>26.37</v>
      </c>
      <c r="I22" s="10">
        <f>+VLOOKUP($B22,Gesamt!$A$5:$I$300,8,FALSE)</f>
        <v>26.05</v>
      </c>
      <c r="J22" s="10">
        <f>+VLOOKUP($B22,Gesamt!$A$5:$Q$300,9,FALSE)</f>
        <v>26.25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3"/>
        <v>104.83</v>
      </c>
      <c r="S22" s="8">
        <f t="shared" si="2"/>
        <v>-104.83</v>
      </c>
    </row>
    <row r="23" spans="1:19" ht="12.75">
      <c r="A23" s="1">
        <f t="shared" si="1"/>
        <v>16</v>
      </c>
      <c r="B23" s="1">
        <v>360</v>
      </c>
      <c r="C23" s="2" t="str">
        <f>+VLOOKUP($B23,Gesamt!$A$5:$D$300,2,FALSE)</f>
        <v>Eickmann</v>
      </c>
      <c r="D23" s="2" t="str">
        <f>+VLOOKUP($B23,Gesamt!$A$5:$D$300,3,FALSE)</f>
        <v>Morten</v>
      </c>
      <c r="E23" s="1" t="str">
        <f>+VLOOKUP($B23,Gesamt!$A$5:$D$300,4,FALSE)</f>
        <v>Bad Bentheim</v>
      </c>
      <c r="F23" s="10">
        <f>+VLOOKUP($B23,Gesamt!$A$5:$F$300,5,FALSE)</f>
        <v>26.24</v>
      </c>
      <c r="G23" s="10">
        <f>+VLOOKUP($B23,Gesamt!$A$5:$G$300,6,FALSE)</f>
        <v>26.41</v>
      </c>
      <c r="H23" s="10">
        <f>+VLOOKUP($B23,Gesamt!$A$5:$H$300,7,FALSE)</f>
        <v>26.08</v>
      </c>
      <c r="I23" s="10">
        <f>+VLOOKUP($B23,Gesamt!$A$5:$I$300,8,FALSE)</f>
        <v>26.31</v>
      </c>
      <c r="J23" s="10">
        <f>+VLOOKUP($B23,Gesamt!$A$5:$Q$300,9,FALSE)</f>
        <v>26.05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104.85</v>
      </c>
      <c r="S23" s="8">
        <f t="shared" si="2"/>
        <v>-104.85</v>
      </c>
    </row>
    <row r="24" spans="1:19" ht="12.75">
      <c r="A24" s="1">
        <f t="shared" si="1"/>
        <v>17</v>
      </c>
      <c r="B24" s="1">
        <v>344</v>
      </c>
      <c r="C24" s="2" t="str">
        <f>+VLOOKUP($B24,Gesamt!$A$5:$D$300,2,FALSE)</f>
        <v>Lorenz</v>
      </c>
      <c r="D24" s="2" t="str">
        <f>+VLOOKUP($B24,Gesamt!$A$5:$D$300,3,FALSE)</f>
        <v>Linda</v>
      </c>
      <c r="E24" s="1" t="str">
        <f>+VLOOKUP($B24,Gesamt!$A$5:$D$300,4,FALSE)</f>
        <v>Overath</v>
      </c>
      <c r="F24" s="10">
        <f>+VLOOKUP($B24,Gesamt!$A$5:$F$300,5,FALSE)</f>
        <v>26.67</v>
      </c>
      <c r="G24" s="10">
        <f>+VLOOKUP($B24,Gesamt!$A$5:$G$300,6,FALSE)</f>
        <v>26.47</v>
      </c>
      <c r="H24" s="10">
        <f>+VLOOKUP($B24,Gesamt!$A$5:$H$300,7,FALSE)</f>
        <v>26.26</v>
      </c>
      <c r="I24" s="10">
        <f>+VLOOKUP($B24,Gesamt!$A$5:$I$300,8,FALSE)</f>
        <v>26.02</v>
      </c>
      <c r="J24" s="10">
        <f>+VLOOKUP($B24,Gesamt!$A$5:$Q$300,9,FALSE)</f>
        <v>26.33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105.08</v>
      </c>
      <c r="S24" s="8">
        <f t="shared" si="2"/>
        <v>-105.08</v>
      </c>
    </row>
    <row r="25" spans="1:19" ht="12.75">
      <c r="A25" s="1">
        <f t="shared" si="1"/>
        <v>18</v>
      </c>
      <c r="B25" s="1">
        <v>308</v>
      </c>
      <c r="C25" s="2" t="str">
        <f>+VLOOKUP($B25,Gesamt!$A$5:$D$300,2,FALSE)</f>
        <v>Förster</v>
      </c>
      <c r="D25" s="2" t="str">
        <f>+VLOOKUP($B25,Gesamt!$A$5:$D$300,3,FALSE)</f>
        <v>Lars</v>
      </c>
      <c r="E25" s="1" t="str">
        <f>+VLOOKUP($B25,Gesamt!$A$5:$D$300,4,FALSE)</f>
        <v>Simmerath</v>
      </c>
      <c r="F25" s="10">
        <f>+VLOOKUP($B25,Gesamt!$A$5:$F$300,5,FALSE)</f>
        <v>26.51</v>
      </c>
      <c r="G25" s="10">
        <f>+VLOOKUP($B25,Gesamt!$A$5:$G$300,6,FALSE)</f>
        <v>26.73</v>
      </c>
      <c r="H25" s="10">
        <f>+VLOOKUP($B25,Gesamt!$A$5:$H$300,7,FALSE)</f>
        <v>26.12</v>
      </c>
      <c r="I25" s="10">
        <f>+VLOOKUP($B25,Gesamt!$A$5:$I$300,8,FALSE)</f>
        <v>26.19</v>
      </c>
      <c r="J25" s="10">
        <f>+VLOOKUP($B25,Gesamt!$A$5:$Q$300,9,FALSE)</f>
        <v>26.11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105.15</v>
      </c>
      <c r="S25" s="8">
        <f t="shared" si="2"/>
        <v>-105.15</v>
      </c>
    </row>
    <row r="26" spans="1:19" ht="12.75">
      <c r="A26" s="1">
        <f t="shared" si="1"/>
        <v>19</v>
      </c>
      <c r="B26" s="1">
        <v>348</v>
      </c>
      <c r="C26" s="2" t="str">
        <f>+VLOOKUP($B26,Gesamt!$A$5:$D$300,2,FALSE)</f>
        <v>Honscha</v>
      </c>
      <c r="D26" s="2" t="str">
        <f>+VLOOKUP($B26,Gesamt!$A$5:$D$300,3,FALSE)</f>
        <v>Moritz</v>
      </c>
      <c r="E26" s="1" t="str">
        <f>+VLOOKUP($B26,Gesamt!$A$5:$D$300,4,FALSE)</f>
        <v>Simmerath</v>
      </c>
      <c r="F26" s="10">
        <f>+VLOOKUP($B26,Gesamt!$A$5:$F$300,5,FALSE)</f>
        <v>26.87</v>
      </c>
      <c r="G26" s="10">
        <f>+VLOOKUP($B26,Gesamt!$A$5:$G$300,6,FALSE)</f>
        <v>26.34</v>
      </c>
      <c r="H26" s="10">
        <f>+VLOOKUP($B26,Gesamt!$A$5:$H$300,7,FALSE)</f>
        <v>26.42</v>
      </c>
      <c r="I26" s="10">
        <f>+VLOOKUP($B26,Gesamt!$A$5:$I$300,8,FALSE)</f>
        <v>26.15</v>
      </c>
      <c r="J26" s="10">
        <f>+VLOOKUP($B26,Gesamt!$A$5:$Q$300,9,FALSE)</f>
        <v>26.31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105.22</v>
      </c>
      <c r="S26" s="8">
        <f t="shared" si="2"/>
        <v>-105.22</v>
      </c>
    </row>
    <row r="27" spans="1:19" ht="12.75">
      <c r="A27" s="1">
        <f t="shared" si="1"/>
        <v>20</v>
      </c>
      <c r="B27" s="1">
        <v>312</v>
      </c>
      <c r="C27" s="2" t="str">
        <f>+VLOOKUP($B27,Gesamt!$A$5:$D$300,2,FALSE)</f>
        <v>Deck</v>
      </c>
      <c r="D27" s="2" t="str">
        <f>+VLOOKUP($B27,Gesamt!$A$5:$D$300,3,FALSE)</f>
        <v>Manuel</v>
      </c>
      <c r="E27" s="1" t="str">
        <f>+VLOOKUP($B27,Gesamt!$A$5:$D$300,4,FALSE)</f>
        <v>Simmerath</v>
      </c>
      <c r="F27" s="10">
        <f>+VLOOKUP($B27,Gesamt!$A$5:$F$300,5,FALSE)</f>
        <v>26.95</v>
      </c>
      <c r="G27" s="10">
        <f>+VLOOKUP($B27,Gesamt!$A$5:$G$300,6,FALSE)</f>
        <v>26.32</v>
      </c>
      <c r="H27" s="10">
        <f>+VLOOKUP($B27,Gesamt!$A$5:$H$300,7,FALSE)</f>
        <v>26.36</v>
      </c>
      <c r="I27" s="10">
        <f>+VLOOKUP($B27,Gesamt!$A$5:$I$300,8,FALSE)</f>
        <v>26.04</v>
      </c>
      <c r="J27" s="10">
        <f>+VLOOKUP($B27,Gesamt!$A$5:$Q$300,9,FALSE)</f>
        <v>26.52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105.24</v>
      </c>
      <c r="S27" s="8">
        <f t="shared" si="2"/>
        <v>-105.24</v>
      </c>
    </row>
    <row r="28" spans="1:19" ht="12.75">
      <c r="A28" s="1">
        <f t="shared" si="1"/>
        <v>21</v>
      </c>
      <c r="B28" s="1">
        <v>612</v>
      </c>
      <c r="C28" s="2" t="str">
        <f>+VLOOKUP($B28,Gesamt!$A$5:$D$300,2,FALSE)</f>
        <v>Möck</v>
      </c>
      <c r="D28" s="2" t="str">
        <f>+VLOOKUP($B28,Gesamt!$A$5:$D$300,3,FALSE)</f>
        <v>Dominik</v>
      </c>
      <c r="E28" s="1" t="str">
        <f>+VLOOKUP($B28,Gesamt!$A$5:$D$300,4,FALSE)</f>
        <v>Dreieich</v>
      </c>
      <c r="F28" s="10">
        <f>+VLOOKUP($B28,Gesamt!$A$5:$F$300,5,FALSE)</f>
        <v>26.83</v>
      </c>
      <c r="G28" s="10">
        <f>+VLOOKUP($B28,Gesamt!$A$5:$G$300,6,FALSE)</f>
        <v>26.25</v>
      </c>
      <c r="H28" s="10">
        <f>+VLOOKUP($B28,Gesamt!$A$5:$H$300,7,FALSE)</f>
        <v>26.43</v>
      </c>
      <c r="I28" s="10">
        <f>+VLOOKUP($B28,Gesamt!$A$5:$I$300,8,FALSE)</f>
        <v>26.14</v>
      </c>
      <c r="J28" s="10">
        <f>+VLOOKUP($B28,Gesamt!$A$5:$Q$300,9,FALSE)</f>
        <v>26.45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3"/>
        <v>105.27</v>
      </c>
      <c r="S28" s="8">
        <f t="shared" si="2"/>
        <v>-105.27</v>
      </c>
    </row>
    <row r="29" spans="1:19" ht="12.75">
      <c r="A29" s="1">
        <f t="shared" si="1"/>
        <v>22</v>
      </c>
      <c r="B29" s="1">
        <v>355</v>
      </c>
      <c r="C29" s="2" t="str">
        <f>+VLOOKUP($B29,Gesamt!$A$5:$D$300,2,FALSE)</f>
        <v>Claus</v>
      </c>
      <c r="D29" s="2" t="str">
        <f>+VLOOKUP($B29,Gesamt!$A$5:$D$300,3,FALSE)</f>
        <v>Maik</v>
      </c>
      <c r="E29" s="1" t="str">
        <f>+VLOOKUP($B29,Gesamt!$A$5:$D$300,4,FALSE)</f>
        <v>Bergkamen</v>
      </c>
      <c r="F29" s="10">
        <f>+VLOOKUP($B29,Gesamt!$A$5:$F$300,5,FALSE)</f>
        <v>26.7</v>
      </c>
      <c r="G29" s="10">
        <f>+VLOOKUP($B29,Gesamt!$A$5:$G$300,6,FALSE)</f>
        <v>26.56</v>
      </c>
      <c r="H29" s="10">
        <f>+VLOOKUP($B29,Gesamt!$A$5:$H$300,7,FALSE)</f>
        <v>26.41</v>
      </c>
      <c r="I29" s="10">
        <f>+VLOOKUP($B29,Gesamt!$A$5:$I$300,8,FALSE)</f>
        <v>26.07</v>
      </c>
      <c r="J29" s="10">
        <f>+VLOOKUP($B29,Gesamt!$A$5:$Q$300,9,FALSE)</f>
        <v>26.24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3"/>
        <v>105.28</v>
      </c>
      <c r="S29" s="8">
        <f t="shared" si="2"/>
        <v>-105.28</v>
      </c>
    </row>
    <row r="30" spans="1:19" ht="12.75">
      <c r="A30" s="1">
        <f t="shared" si="1"/>
        <v>23</v>
      </c>
      <c r="B30" s="1">
        <v>334</v>
      </c>
      <c r="C30" s="2" t="str">
        <f>+VLOOKUP($B30,Gesamt!$A$5:$D$300,2,FALSE)</f>
        <v>Neubarth</v>
      </c>
      <c r="D30" s="2" t="str">
        <f>+VLOOKUP($B30,Gesamt!$A$5:$D$300,3,FALSE)</f>
        <v>Daniel</v>
      </c>
      <c r="E30" s="1" t="str">
        <f>+VLOOKUP($B30,Gesamt!$A$5:$D$300,4,FALSE)</f>
        <v>Friedrichsfeld</v>
      </c>
      <c r="F30" s="10">
        <f>+VLOOKUP($B30,Gesamt!$A$5:$F$300,5,FALSE)</f>
        <v>26.63</v>
      </c>
      <c r="G30" s="10">
        <f>+VLOOKUP($B30,Gesamt!$A$5:$G$300,6,FALSE)</f>
        <v>26.82</v>
      </c>
      <c r="H30" s="10">
        <f>+VLOOKUP($B30,Gesamt!$A$5:$H$300,7,FALSE)</f>
        <v>26.09</v>
      </c>
      <c r="I30" s="10">
        <f>+VLOOKUP($B30,Gesamt!$A$5:$I$300,8,FALSE)</f>
        <v>26.3</v>
      </c>
      <c r="J30" s="10">
        <f>+VLOOKUP($B30,Gesamt!$A$5:$Q$300,9,FALSE)</f>
        <v>26.13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3"/>
        <v>105.34</v>
      </c>
      <c r="S30" s="8">
        <f t="shared" si="2"/>
        <v>-105.34</v>
      </c>
    </row>
    <row r="31" spans="1:19" ht="12.75">
      <c r="A31" s="1">
        <f t="shared" si="1"/>
        <v>24</v>
      </c>
      <c r="B31" s="1">
        <v>313</v>
      </c>
      <c r="C31" s="2" t="str">
        <f>+VLOOKUP($B31,Gesamt!$A$5:$D$300,2,FALSE)</f>
        <v>Meyer</v>
      </c>
      <c r="D31" s="2" t="str">
        <f>+VLOOKUP($B31,Gesamt!$A$5:$D$300,3,FALSE)</f>
        <v>Patrick</v>
      </c>
      <c r="E31" s="1" t="str">
        <f>+VLOOKUP($B31,Gesamt!$A$5:$D$300,4,FALSE)</f>
        <v>Simmerath</v>
      </c>
      <c r="F31" s="10">
        <f>+VLOOKUP($B31,Gesamt!$A$5:$F$300,5,FALSE)</f>
        <v>26.58</v>
      </c>
      <c r="G31" s="10">
        <f>+VLOOKUP($B31,Gesamt!$A$5:$G$300,6,FALSE)</f>
        <v>26.63</v>
      </c>
      <c r="H31" s="10">
        <f>+VLOOKUP($B31,Gesamt!$A$5:$H$300,7,FALSE)</f>
        <v>26.2</v>
      </c>
      <c r="I31" s="10">
        <f>+VLOOKUP($B31,Gesamt!$A$5:$I$300,8,FALSE)</f>
        <v>26.25</v>
      </c>
      <c r="J31" s="10">
        <f>+VLOOKUP($B31,Gesamt!$A$5:$Q$300,9,FALSE)</f>
        <v>26.28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3"/>
        <v>105.36</v>
      </c>
      <c r="S31" s="8">
        <f t="shared" si="2"/>
        <v>-105.36</v>
      </c>
    </row>
    <row r="32" spans="1:19" ht="12.75">
      <c r="A32" s="1">
        <f t="shared" si="1"/>
        <v>25</v>
      </c>
      <c r="B32" s="1">
        <v>611</v>
      </c>
      <c r="C32" s="2" t="str">
        <f>+VLOOKUP($B32,Gesamt!$A$5:$D$300,2,FALSE)</f>
        <v>Gerlings</v>
      </c>
      <c r="D32" s="2" t="str">
        <f>+VLOOKUP($B32,Gesamt!$A$5:$D$300,3,FALSE)</f>
        <v>Bianca</v>
      </c>
      <c r="E32" s="1" t="str">
        <f>+VLOOKUP($B32,Gesamt!$A$5:$D$300,4,FALSE)</f>
        <v>Dreieich</v>
      </c>
      <c r="F32" s="10">
        <f>+VLOOKUP($B32,Gesamt!$A$5:$F$300,5,FALSE)</f>
        <v>26.66</v>
      </c>
      <c r="G32" s="10">
        <f>+VLOOKUP($B32,Gesamt!$A$5:$G$300,6,FALSE)</f>
        <v>26.53</v>
      </c>
      <c r="H32" s="10">
        <f>+VLOOKUP($B32,Gesamt!$A$5:$H$300,7,FALSE)</f>
        <v>26.13</v>
      </c>
      <c r="I32" s="10">
        <f>+VLOOKUP($B32,Gesamt!$A$5:$I$300,8,FALSE)</f>
        <v>26.39</v>
      </c>
      <c r="J32" s="10">
        <f>+VLOOKUP($B32,Gesamt!$A$5:$Q$300,9,FALSE)</f>
        <v>26.36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3"/>
        <v>105.41</v>
      </c>
      <c r="S32" s="8">
        <f t="shared" si="2"/>
        <v>-105.41</v>
      </c>
    </row>
    <row r="33" spans="1:19" ht="12.75">
      <c r="A33" s="1">
        <f t="shared" si="1"/>
        <v>26</v>
      </c>
      <c r="B33" s="1">
        <v>303</v>
      </c>
      <c r="C33" s="2" t="str">
        <f>+VLOOKUP($B33,Gesamt!$A$5:$D$300,2,FALSE)</f>
        <v>Sulitze</v>
      </c>
      <c r="D33" s="2" t="str">
        <f>+VLOOKUP($B33,Gesamt!$A$5:$D$300,3,FALSE)</f>
        <v>Franziska</v>
      </c>
      <c r="E33" s="1" t="str">
        <f>+VLOOKUP($B33,Gesamt!$A$5:$D$300,4,FALSE)</f>
        <v>Bergkamen</v>
      </c>
      <c r="F33" s="10">
        <f>+VLOOKUP($B33,Gesamt!$A$5:$F$300,5,FALSE)</f>
        <v>26.89</v>
      </c>
      <c r="G33" s="10">
        <f>+VLOOKUP($B33,Gesamt!$A$5:$G$300,6,FALSE)</f>
        <v>26.37</v>
      </c>
      <c r="H33" s="10">
        <f>+VLOOKUP($B33,Gesamt!$A$5:$H$300,7,FALSE)</f>
        <v>26.41</v>
      </c>
      <c r="I33" s="10">
        <f>+VLOOKUP($B33,Gesamt!$A$5:$I$300,8,FALSE)</f>
        <v>26.18</v>
      </c>
      <c r="J33" s="10">
        <f>+VLOOKUP($B33,Gesamt!$A$5:$Q$300,9,FALSE)</f>
        <v>26.47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3"/>
        <v>105.43</v>
      </c>
      <c r="S33" s="8">
        <f t="shared" si="2"/>
        <v>-105.43</v>
      </c>
    </row>
    <row r="34" spans="1:19" ht="12.75">
      <c r="A34" s="1">
        <f t="shared" si="1"/>
        <v>27</v>
      </c>
      <c r="B34" s="1">
        <v>339</v>
      </c>
      <c r="C34" s="2" t="str">
        <f>+VLOOKUP($B34,Gesamt!$A$5:$D$300,2,FALSE)</f>
        <v>Förster</v>
      </c>
      <c r="D34" s="2" t="str">
        <f>+VLOOKUP($B34,Gesamt!$A$5:$D$300,3,FALSE)</f>
        <v>Hannah</v>
      </c>
      <c r="E34" s="1" t="str">
        <f>+VLOOKUP($B34,Gesamt!$A$5:$D$300,4,FALSE)</f>
        <v>Simmerath</v>
      </c>
      <c r="F34" s="10">
        <f>+VLOOKUP($B34,Gesamt!$A$5:$F$300,5,FALSE)</f>
        <v>26.48</v>
      </c>
      <c r="G34" s="10">
        <f>+VLOOKUP($B34,Gesamt!$A$5:$G$300,6,FALSE)</f>
        <v>26.65</v>
      </c>
      <c r="H34" s="10">
        <f>+VLOOKUP($B34,Gesamt!$A$5:$H$300,7,FALSE)</f>
        <v>26.21</v>
      </c>
      <c r="I34" s="10">
        <f>+VLOOKUP($B34,Gesamt!$A$5:$I$300,8,FALSE)</f>
        <v>26.37</v>
      </c>
      <c r="J34" s="10">
        <f>+VLOOKUP($B34,Gesamt!$A$5:$Q$300,9,FALSE)</f>
        <v>26.24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3"/>
        <v>105.47</v>
      </c>
      <c r="S34" s="8">
        <f t="shared" si="2"/>
        <v>-105.47</v>
      </c>
    </row>
    <row r="35" spans="1:19" ht="12.75">
      <c r="A35" s="1">
        <f t="shared" si="1"/>
        <v>28</v>
      </c>
      <c r="B35" s="1">
        <v>324</v>
      </c>
      <c r="C35" s="2" t="str">
        <f>+VLOOKUP($B35,Gesamt!$A$5:$D$300,2,FALSE)</f>
        <v>Ricker</v>
      </c>
      <c r="D35" s="2" t="str">
        <f>+VLOOKUP($B35,Gesamt!$A$5:$D$300,3,FALSE)</f>
        <v>Claudia</v>
      </c>
      <c r="E35" s="1" t="str">
        <f>+VLOOKUP($B35,Gesamt!$A$5:$D$300,4,FALSE)</f>
        <v>Havixbeck</v>
      </c>
      <c r="F35" s="10">
        <f>+VLOOKUP($B35,Gesamt!$A$5:$F$300,5,FALSE)</f>
        <v>27.01</v>
      </c>
      <c r="G35" s="10">
        <f>+VLOOKUP($B35,Gesamt!$A$5:$G$300,6,FALSE)</f>
        <v>26.51</v>
      </c>
      <c r="H35" s="10">
        <f>+VLOOKUP($B35,Gesamt!$A$5:$H$300,7,FALSE)</f>
        <v>26.38</v>
      </c>
      <c r="I35" s="10">
        <f>+VLOOKUP($B35,Gesamt!$A$5:$I$300,8,FALSE)</f>
        <v>26.11</v>
      </c>
      <c r="J35" s="10">
        <f>+VLOOKUP($B35,Gesamt!$A$5:$Q$300,9,FALSE)</f>
        <v>26.48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3"/>
        <v>105.48</v>
      </c>
      <c r="S35" s="8">
        <f t="shared" si="2"/>
        <v>-105.48</v>
      </c>
    </row>
    <row r="36" spans="1:19" ht="12.75">
      <c r="A36" s="1">
        <f t="shared" si="1"/>
        <v>29</v>
      </c>
      <c r="B36" s="1">
        <v>340</v>
      </c>
      <c r="C36" s="2" t="str">
        <f>+VLOOKUP($B36,Gesamt!$A$5:$D$300,2,FALSE)</f>
        <v>Sippekamp</v>
      </c>
      <c r="D36" s="2" t="str">
        <f>+VLOOKUP($B36,Gesamt!$A$5:$D$300,3,FALSE)</f>
        <v>Marco</v>
      </c>
      <c r="E36" s="1" t="str">
        <f>+VLOOKUP($B36,Gesamt!$A$5:$D$300,4,FALSE)</f>
        <v>Friedrichsfeld</v>
      </c>
      <c r="F36" s="10">
        <f>+VLOOKUP($B36,Gesamt!$A$5:$F$300,5,FALSE)</f>
        <v>27.03</v>
      </c>
      <c r="G36" s="10">
        <f>+VLOOKUP($B36,Gesamt!$A$5:$G$300,6,FALSE)</f>
        <v>26.64</v>
      </c>
      <c r="H36" s="10">
        <f>+VLOOKUP($B36,Gesamt!$A$5:$H$300,7,FALSE)</f>
        <v>26.49</v>
      </c>
      <c r="I36" s="10">
        <f>+VLOOKUP($B36,Gesamt!$A$5:$I$300,8,FALSE)</f>
        <v>26.26</v>
      </c>
      <c r="J36" s="10">
        <f>+VLOOKUP($B36,Gesamt!$A$5:$Q$300,9,FALSE)</f>
        <v>26.37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3"/>
        <v>105.76</v>
      </c>
      <c r="S36" s="8">
        <f t="shared" si="2"/>
        <v>-105.76</v>
      </c>
    </row>
    <row r="37" spans="1:19" ht="12.75">
      <c r="A37" s="1">
        <f t="shared" si="1"/>
        <v>30</v>
      </c>
      <c r="B37" s="1">
        <v>366</v>
      </c>
      <c r="C37" s="2" t="str">
        <f>+VLOOKUP($B37,Gesamt!$A$5:$D$300,2,FALSE)</f>
        <v>Müller</v>
      </c>
      <c r="D37" s="2" t="str">
        <f>+VLOOKUP($B37,Gesamt!$A$5:$D$300,3,FALSE)</f>
        <v>Julian</v>
      </c>
      <c r="E37" s="1" t="str">
        <f>+VLOOKUP($B37,Gesamt!$A$5:$D$300,4,FALSE)</f>
        <v>Friedrichsfeld</v>
      </c>
      <c r="F37" s="10">
        <f>+VLOOKUP($B37,Gesamt!$A$5:$F$300,5,FALSE)</f>
        <v>27.12</v>
      </c>
      <c r="G37" s="10">
        <f>+VLOOKUP($B37,Gesamt!$A$5:$G$300,6,FALSE)</f>
        <v>26.31</v>
      </c>
      <c r="H37" s="10">
        <f>+VLOOKUP($B37,Gesamt!$A$5:$H$300,7,FALSE)</f>
        <v>26.56</v>
      </c>
      <c r="I37" s="10">
        <f>+VLOOKUP($B37,Gesamt!$A$5:$I$300,8,FALSE)</f>
        <v>26.2</v>
      </c>
      <c r="J37" s="10">
        <f>+VLOOKUP($B37,Gesamt!$A$5:$Q$300,9,FALSE)</f>
        <v>26.78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3"/>
        <v>105.85</v>
      </c>
      <c r="S37" s="8">
        <f t="shared" si="2"/>
        <v>-105.85</v>
      </c>
    </row>
    <row r="38" spans="1:19" ht="12.75">
      <c r="A38" s="1">
        <f t="shared" si="1"/>
        <v>31</v>
      </c>
      <c r="B38" s="1">
        <v>382</v>
      </c>
      <c r="C38" s="2" t="str">
        <f>+VLOOKUP($B38,Gesamt!$A$5:$D$300,2,FALSE)</f>
        <v>Blix</v>
      </c>
      <c r="D38" s="2" t="str">
        <f>+VLOOKUP($B38,Gesamt!$A$5:$D$300,3,FALSE)</f>
        <v>Leonie</v>
      </c>
      <c r="E38" s="1" t="str">
        <f>+VLOOKUP($B38,Gesamt!$A$5:$D$300,4,FALSE)</f>
        <v>Viersen</v>
      </c>
      <c r="F38" s="10">
        <f>+VLOOKUP($B38,Gesamt!$A$5:$F$300,5,FALSE)</f>
        <v>26.62</v>
      </c>
      <c r="G38" s="10">
        <f>+VLOOKUP($B38,Gesamt!$A$5:$G$300,6,FALSE)</f>
        <v>26.68</v>
      </c>
      <c r="H38" s="10">
        <f>+VLOOKUP($B38,Gesamt!$A$5:$H$300,7,FALSE)</f>
        <v>26.63</v>
      </c>
      <c r="I38" s="10">
        <f>+VLOOKUP($B38,Gesamt!$A$5:$I$300,8,FALSE)</f>
        <v>26.4</v>
      </c>
      <c r="J38" s="10">
        <f>+VLOOKUP($B38,Gesamt!$A$5:$Q$300,9,FALSE)</f>
        <v>26.43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 t="shared" si="3"/>
        <v>106.14</v>
      </c>
      <c r="S38" s="8">
        <f t="shared" si="2"/>
        <v>-106.14</v>
      </c>
    </row>
    <row r="39" spans="1:19" ht="12.75">
      <c r="A39" s="1">
        <f t="shared" si="1"/>
        <v>32</v>
      </c>
      <c r="B39" s="1">
        <v>613</v>
      </c>
      <c r="C39" s="2" t="str">
        <f>+VLOOKUP($B39,Gesamt!$A$5:$D$300,2,FALSE)</f>
        <v>Möck</v>
      </c>
      <c r="D39" s="2" t="str">
        <f>+VLOOKUP($B39,Gesamt!$A$5:$D$300,3,FALSE)</f>
        <v>Vivien</v>
      </c>
      <c r="E39" s="1" t="str">
        <f>+VLOOKUP($B39,Gesamt!$A$5:$D$300,4,FALSE)</f>
        <v>Dreieich</v>
      </c>
      <c r="F39" s="10">
        <f>+VLOOKUP($B39,Gesamt!$A$5:$F$300,5,FALSE)</f>
        <v>26.61</v>
      </c>
      <c r="G39" s="10">
        <f>+VLOOKUP($B39,Gesamt!$A$5:$G$300,6,FALSE)</f>
        <v>26.82</v>
      </c>
      <c r="H39" s="10">
        <f>+VLOOKUP($B39,Gesamt!$A$5:$H$300,7,FALSE)</f>
        <v>26.48</v>
      </c>
      <c r="I39" s="10">
        <f>+VLOOKUP($B39,Gesamt!$A$5:$I$300,8,FALSE)</f>
        <v>26.57</v>
      </c>
      <c r="J39" s="10">
        <f>+VLOOKUP($B39,Gesamt!$A$5:$Q$300,9,FALSE)</f>
        <v>26.39</v>
      </c>
      <c r="K39" s="10">
        <f>+VLOOKUP($B39,Gesamt!$A$5:$Q$300,10,FALSE)</f>
        <v>0</v>
      </c>
      <c r="L39" s="10">
        <f>+VLOOKUP($B39,Gesamt!$A$5:$Q$300,11,FALSE)</f>
        <v>0</v>
      </c>
      <c r="M39" s="10">
        <f>+VLOOKUP($B39,Gesamt!$A$5:$Q$300,12,FALSE)</f>
        <v>0</v>
      </c>
      <c r="N39" s="10">
        <f>+VLOOKUP($B39,Gesamt!$A$5:$Q$300,13,FALSE)</f>
        <v>0</v>
      </c>
      <c r="O39" s="10">
        <f>+VLOOKUP($B39,Gesamt!$A$5:$Q$300,14,FALSE)</f>
        <v>0</v>
      </c>
      <c r="P39" s="10">
        <f>+VLOOKUP($B39,Gesamt!$A$5:$Q$300,15,FALSE)</f>
        <v>0</v>
      </c>
      <c r="Q39" s="10">
        <f>+VLOOKUP($B39,Gesamt!$A$5:$Q$300,16,FALSE)</f>
        <v>0</v>
      </c>
      <c r="R39" s="10">
        <f>(F39*$F$4+G39*$G$4+H39*$H$4+I39*$I$4+J39*$J$4+K39*$K$4+L39*$F$4+M39*$G$4+N39*$H$4+O39*$I$4+P39*$J$4+Q39*$K$4)</f>
        <v>106.26</v>
      </c>
      <c r="S39" s="8">
        <f t="shared" si="2"/>
        <v>-106.26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26.39</v>
      </c>
      <c r="G5" s="10">
        <f t="shared" si="0"/>
        <v>26.35</v>
      </c>
      <c r="H5" s="10">
        <f t="shared" si="0"/>
        <v>25.79</v>
      </c>
      <c r="I5" s="10">
        <f t="shared" si="0"/>
        <v>25.81</v>
      </c>
      <c r="J5" s="10">
        <f t="shared" si="0"/>
        <v>26.1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8">IF(R8&gt;0,RANK(S8,S$1:S$65536),0)</f>
        <v>9</v>
      </c>
      <c r="B8" s="1">
        <v>501</v>
      </c>
      <c r="C8" s="2" t="str">
        <f>+VLOOKUP($B8,Gesamt!$A$5:$D$300,2,FALSE)</f>
        <v>Leismann</v>
      </c>
      <c r="D8" s="2" t="str">
        <f>+VLOOKUP($B8,Gesamt!$A$5:$D$300,3,FALSE)</f>
        <v>Pascal</v>
      </c>
      <c r="E8" s="1" t="str">
        <f>+VLOOKUP($B8,Gesamt!$A$5:$D$300,4,FALSE)</f>
        <v>Mettingen</v>
      </c>
      <c r="F8" s="10">
        <f>+VLOOKUP($B8,Gesamt!$A$5:$F$300,5,FALSE)</f>
        <v>26.48</v>
      </c>
      <c r="G8" s="10">
        <f>+VLOOKUP($B8,Gesamt!$A$5:$G$300,6,FALSE)</f>
        <v>27.16</v>
      </c>
      <c r="H8" s="10">
        <f>+VLOOKUP($B8,Gesamt!$A$5:$H$300,7,FALSE)</f>
        <v>26.68</v>
      </c>
      <c r="I8" s="10">
        <f>+VLOOKUP($B8,Gesamt!$A$5:$I$300,8,FALSE)</f>
        <v>26.53</v>
      </c>
      <c r="J8" s="10">
        <f>+VLOOKUP($B8,Gesamt!$A$5:$Q$300,9,FALSE)</f>
        <v>26.23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106.6</v>
      </c>
      <c r="S8" s="8">
        <f aca="true" t="shared" si="2" ref="S8:S18">IF(R8&gt;0,R8*-1,-1000)</f>
        <v>-106.6</v>
      </c>
    </row>
    <row r="9" spans="1:19" ht="12.75">
      <c r="A9" s="1">
        <f t="shared" si="1"/>
        <v>11</v>
      </c>
      <c r="B9" s="1">
        <v>508</v>
      </c>
      <c r="C9" s="2" t="str">
        <f>+VLOOKUP($B9,Gesamt!$A$5:$D$300,2,FALSE)</f>
        <v>Brüning</v>
      </c>
      <c r="D9" s="2" t="str">
        <f>+VLOOKUP($B9,Gesamt!$A$5:$D$300,3,FALSE)</f>
        <v>Jessica</v>
      </c>
      <c r="E9" s="1" t="str">
        <f>+VLOOKUP($B9,Gesamt!$A$5:$D$300,4,FALSE)</f>
        <v>Xanten</v>
      </c>
      <c r="F9" s="10">
        <f>+VLOOKUP($B9,Gesamt!$A$5:$F$300,5,FALSE)</f>
        <v>26.48</v>
      </c>
      <c r="G9" s="10">
        <f>+VLOOKUP($B9,Gesamt!$A$5:$G$300,6,FALSE)</f>
        <v>27.06</v>
      </c>
      <c r="H9" s="10">
        <f>+VLOOKUP($B9,Gesamt!$A$5:$H$300,7,FALSE)</f>
        <v>26.74</v>
      </c>
      <c r="I9" s="10">
        <f>+VLOOKUP($B9,Gesamt!$A$5:$I$300,8,FALSE)</f>
        <v>26.55</v>
      </c>
      <c r="J9" s="10">
        <f>+VLOOKUP($B9,Gesamt!$A$5:$Q$300,9,FALSE)</f>
        <v>26.37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18">(F9*$F$4+G9*$G$4+H9*$H$4+I9*$I$4+J9*$J$4+K9*$K$4+L9*$F$4+M9*$G$4+N9*$H$4+O9*$I$4+P9*$J$4+Q9*$K$4)</f>
        <v>106.72</v>
      </c>
      <c r="S9" s="8">
        <f t="shared" si="2"/>
        <v>-106.72</v>
      </c>
    </row>
    <row r="10" spans="1:19" ht="12.75">
      <c r="A10" s="1">
        <f t="shared" si="1"/>
        <v>8</v>
      </c>
      <c r="B10" s="1">
        <v>509</v>
      </c>
      <c r="C10" s="2" t="str">
        <f>+VLOOKUP($B10,Gesamt!$A$5:$D$300,2,FALSE)</f>
        <v>Hollunder</v>
      </c>
      <c r="D10" s="2" t="str">
        <f>+VLOOKUP($B10,Gesamt!$A$5:$D$300,3,FALSE)</f>
        <v>Katharina</v>
      </c>
      <c r="E10" s="1" t="str">
        <f>+VLOOKUP($B10,Gesamt!$A$5:$D$300,4,FALSE)</f>
        <v>Ruppichteroth</v>
      </c>
      <c r="F10" s="10">
        <f>+VLOOKUP($B10,Gesamt!$A$5:$F$300,5,FALSE)</f>
        <v>26.9</v>
      </c>
      <c r="G10" s="10">
        <f>+VLOOKUP($B10,Gesamt!$A$5:$G$300,6,FALSE)</f>
        <v>26.63</v>
      </c>
      <c r="H10" s="10">
        <f>+VLOOKUP($B10,Gesamt!$A$5:$H$300,7,FALSE)</f>
        <v>27.04</v>
      </c>
      <c r="I10" s="10">
        <f>+VLOOKUP($B10,Gesamt!$A$5:$I$300,8,FALSE)</f>
        <v>26.04</v>
      </c>
      <c r="J10" s="10">
        <f>+VLOOKUP($B10,Gesamt!$A$5:$Q$300,9,FALSE)</f>
        <v>26.5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106.21</v>
      </c>
      <c r="S10" s="8">
        <f t="shared" si="2"/>
        <v>-106.21</v>
      </c>
    </row>
    <row r="11" spans="1:19" ht="12.75">
      <c r="A11" s="1">
        <f t="shared" si="1"/>
        <v>10</v>
      </c>
      <c r="B11" s="1">
        <v>510</v>
      </c>
      <c r="C11" s="2" t="str">
        <f>+VLOOKUP($B11,Gesamt!$A$5:$D$300,2,FALSE)</f>
        <v>Strucken</v>
      </c>
      <c r="D11" s="2" t="str">
        <f>+VLOOKUP($B11,Gesamt!$A$5:$D$300,3,FALSE)</f>
        <v>Thimo</v>
      </c>
      <c r="E11" s="1" t="str">
        <f>+VLOOKUP($B11,Gesamt!$A$5:$D$300,4,FALSE)</f>
        <v>Viersen</v>
      </c>
      <c r="F11" s="10">
        <f>+VLOOKUP($B11,Gesamt!$A$5:$F$300,5,FALSE)</f>
        <v>26.96</v>
      </c>
      <c r="G11" s="10">
        <f>+VLOOKUP($B11,Gesamt!$A$5:$G$300,6,FALSE)</f>
        <v>26.65</v>
      </c>
      <c r="H11" s="10">
        <f>+VLOOKUP($B11,Gesamt!$A$5:$H$300,7,FALSE)</f>
        <v>27.27</v>
      </c>
      <c r="I11" s="10">
        <f>+VLOOKUP($B11,Gesamt!$A$5:$I$300,8,FALSE)</f>
        <v>26.13</v>
      </c>
      <c r="J11" s="10">
        <f>+VLOOKUP($B11,Gesamt!$A$5:$Q$300,9,FALSE)</f>
        <v>26.61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106.66</v>
      </c>
      <c r="S11" s="8">
        <f t="shared" si="2"/>
        <v>-106.66</v>
      </c>
    </row>
    <row r="12" spans="1:19" ht="12.75">
      <c r="A12" s="1">
        <f t="shared" si="1"/>
        <v>5</v>
      </c>
      <c r="B12" s="1">
        <v>512</v>
      </c>
      <c r="C12" s="2" t="str">
        <f>+VLOOKUP($B12,Gesamt!$A$5:$D$300,2,FALSE)</f>
        <v>van Limbeck</v>
      </c>
      <c r="D12" s="2" t="str">
        <f>+VLOOKUP($B12,Gesamt!$A$5:$D$300,3,FALSE)</f>
        <v>Lena</v>
      </c>
      <c r="E12" s="1" t="str">
        <f>+VLOOKUP($B12,Gesamt!$A$5:$D$300,4,FALSE)</f>
        <v>Ruppichteroth</v>
      </c>
      <c r="F12" s="10">
        <f>+VLOOKUP($B12,Gesamt!$A$5:$F$300,5,FALSE)</f>
        <v>26.39</v>
      </c>
      <c r="G12" s="10">
        <f>+VLOOKUP($B12,Gesamt!$A$5:$G$300,6,FALSE)</f>
        <v>26.92</v>
      </c>
      <c r="H12" s="10">
        <f>+VLOOKUP($B12,Gesamt!$A$5:$H$300,7,FALSE)</f>
        <v>26.56</v>
      </c>
      <c r="I12" s="10">
        <f>+VLOOKUP($B12,Gesamt!$A$5:$I$300,8,FALSE)</f>
        <v>26.29</v>
      </c>
      <c r="J12" s="10">
        <f>+VLOOKUP($B12,Gesamt!$A$5:$Q$300,9,FALSE)</f>
        <v>26.11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105.88</v>
      </c>
      <c r="S12" s="8">
        <f t="shared" si="2"/>
        <v>-105.88</v>
      </c>
    </row>
    <row r="13" spans="1:19" ht="12.75">
      <c r="A13" s="1">
        <f t="shared" si="1"/>
        <v>2</v>
      </c>
      <c r="B13" s="1">
        <v>513</v>
      </c>
      <c r="C13" s="2" t="str">
        <f>+VLOOKUP($B13,Gesamt!$A$5:$D$300,2,FALSE)</f>
        <v>Cetinkaya</v>
      </c>
      <c r="D13" s="2" t="str">
        <f>+VLOOKUP($B13,Gesamt!$A$5:$D$300,3,FALSE)</f>
        <v>Deniz</v>
      </c>
      <c r="E13" s="1" t="str">
        <f>+VLOOKUP($B13,Gesamt!$A$5:$D$300,4,FALSE)</f>
        <v>Friedrichsfeld</v>
      </c>
      <c r="F13" s="10">
        <f>+VLOOKUP($B13,Gesamt!$A$5:$F$300,5,FALSE)</f>
        <v>26.57</v>
      </c>
      <c r="G13" s="10">
        <f>+VLOOKUP($B13,Gesamt!$A$5:$G$300,6,FALSE)</f>
        <v>26.35</v>
      </c>
      <c r="H13" s="10">
        <f>+VLOOKUP($B13,Gesamt!$A$5:$H$300,7,FALSE)</f>
        <v>26.7</v>
      </c>
      <c r="I13" s="10">
        <f>+VLOOKUP($B13,Gesamt!$A$5:$I$300,8,FALSE)</f>
        <v>25.81</v>
      </c>
      <c r="J13" s="10">
        <f>+VLOOKUP($B13,Gesamt!$A$5:$Q$300,9,FALSE)</f>
        <v>26.29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105.15</v>
      </c>
      <c r="S13" s="8">
        <f t="shared" si="2"/>
        <v>-105.15</v>
      </c>
    </row>
    <row r="14" spans="1:19" ht="12.75">
      <c r="A14" s="1">
        <f t="shared" si="1"/>
        <v>1</v>
      </c>
      <c r="B14" s="1">
        <v>515</v>
      </c>
      <c r="C14" s="2" t="str">
        <f>+VLOOKUP($B14,Gesamt!$A$5:$D$300,2,FALSE)</f>
        <v>Huppertz</v>
      </c>
      <c r="D14" s="2" t="str">
        <f>+VLOOKUP($B14,Gesamt!$A$5:$D$300,3,FALSE)</f>
        <v>Lukas</v>
      </c>
      <c r="E14" s="1" t="str">
        <f>+VLOOKUP($B14,Gesamt!$A$5:$D$300,4,FALSE)</f>
        <v>Simmerath</v>
      </c>
      <c r="F14" s="10">
        <f>+VLOOKUP($B14,Gesamt!$A$5:$F$300,5,FALSE)</f>
        <v>26.83</v>
      </c>
      <c r="G14" s="10">
        <f>+VLOOKUP($B14,Gesamt!$A$5:$G$300,6,FALSE)</f>
        <v>26.56</v>
      </c>
      <c r="H14" s="10">
        <f>+VLOOKUP($B14,Gesamt!$A$5:$H$300,7,FALSE)</f>
        <v>25.79</v>
      </c>
      <c r="I14" s="10">
        <f>+VLOOKUP($B14,Gesamt!$A$5:$I$300,8,FALSE)</f>
        <v>26.16</v>
      </c>
      <c r="J14" s="10">
        <f>+VLOOKUP($B14,Gesamt!$A$5:$Q$300,9,FALSE)</f>
        <v>26.22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104.73</v>
      </c>
      <c r="S14" s="8">
        <f t="shared" si="2"/>
        <v>-104.73</v>
      </c>
    </row>
    <row r="15" spans="1:19" ht="12.75">
      <c r="A15" s="1">
        <f t="shared" si="1"/>
        <v>7</v>
      </c>
      <c r="B15" s="1">
        <v>516</v>
      </c>
      <c r="C15" s="2" t="str">
        <f>+VLOOKUP($B15,Gesamt!$A$5:$D$300,2,FALSE)</f>
        <v>Offermann</v>
      </c>
      <c r="D15" s="2" t="str">
        <f>+VLOOKUP($B15,Gesamt!$A$5:$D$300,3,FALSE)</f>
        <v>Rico</v>
      </c>
      <c r="E15" s="1" t="str">
        <f>+VLOOKUP($B15,Gesamt!$A$5:$D$300,4,FALSE)</f>
        <v>Simmerath</v>
      </c>
      <c r="F15" s="10">
        <f>+VLOOKUP($B15,Gesamt!$A$5:$F$300,5,FALSE)</f>
        <v>26.76</v>
      </c>
      <c r="G15" s="10">
        <f>+VLOOKUP($B15,Gesamt!$A$5:$G$300,6,FALSE)</f>
        <v>26.63</v>
      </c>
      <c r="H15" s="10">
        <f>+VLOOKUP($B15,Gesamt!$A$5:$H$300,7,FALSE)</f>
        <v>26.53</v>
      </c>
      <c r="I15" s="10">
        <f>+VLOOKUP($B15,Gesamt!$A$5:$I$300,8,FALSE)</f>
        <v>26.56</v>
      </c>
      <c r="J15" s="10">
        <f>+VLOOKUP($B15,Gesamt!$A$5:$Q$300,9,FALSE)</f>
        <v>26.38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106.1</v>
      </c>
      <c r="S15" s="8">
        <f t="shared" si="2"/>
        <v>-106.1</v>
      </c>
    </row>
    <row r="16" spans="1:19" ht="12.75">
      <c r="A16" s="1">
        <f t="shared" si="1"/>
        <v>6</v>
      </c>
      <c r="B16" s="1">
        <v>518</v>
      </c>
      <c r="C16" s="2" t="str">
        <f>+VLOOKUP($B16,Gesamt!$A$5:$D$300,2,FALSE)</f>
        <v>Stagge</v>
      </c>
      <c r="D16" s="2" t="str">
        <f>+VLOOKUP($B16,Gesamt!$A$5:$D$300,3,FALSE)</f>
        <v>Matthias</v>
      </c>
      <c r="E16" s="1" t="str">
        <f>+VLOOKUP($B16,Gesamt!$A$5:$D$300,4,FALSE)</f>
        <v>Rheine</v>
      </c>
      <c r="F16" s="10">
        <f>+VLOOKUP($B16,Gesamt!$A$5:$F$300,5,FALSE)</f>
        <v>26.98</v>
      </c>
      <c r="G16" s="10">
        <f>+VLOOKUP($B16,Gesamt!$A$5:$G$300,6,FALSE)</f>
        <v>26.55</v>
      </c>
      <c r="H16" s="10">
        <f>+VLOOKUP($B16,Gesamt!$A$5:$H$300,7,FALSE)</f>
        <v>26.98</v>
      </c>
      <c r="I16" s="10">
        <f>+VLOOKUP($B16,Gesamt!$A$5:$I$300,8,FALSE)</f>
        <v>26.03</v>
      </c>
      <c r="J16" s="10">
        <f>+VLOOKUP($B16,Gesamt!$A$5:$Q$300,9,FALSE)</f>
        <v>26.36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3"/>
        <v>105.92</v>
      </c>
      <c r="S16" s="8">
        <f t="shared" si="2"/>
        <v>-105.92</v>
      </c>
    </row>
    <row r="17" spans="1:19" ht="12.75">
      <c r="A17" s="1">
        <f t="shared" si="1"/>
        <v>3</v>
      </c>
      <c r="B17" s="1">
        <v>519</v>
      </c>
      <c r="C17" s="2" t="str">
        <f>+VLOOKUP($B17,Gesamt!$A$5:$D$300,2,FALSE)</f>
        <v>Huppertz</v>
      </c>
      <c r="D17" s="2" t="str">
        <f>+VLOOKUP($B17,Gesamt!$A$5:$D$300,3,FALSE)</f>
        <v>Sven</v>
      </c>
      <c r="E17" s="1" t="str">
        <f>+VLOOKUP($B17,Gesamt!$A$5:$D$300,4,FALSE)</f>
        <v>Simmerath</v>
      </c>
      <c r="F17" s="10">
        <f>+VLOOKUP($B17,Gesamt!$A$5:$F$300,5,FALSE)</f>
        <v>26.55</v>
      </c>
      <c r="G17" s="10">
        <f>+VLOOKUP($B17,Gesamt!$A$5:$G$300,6,FALSE)</f>
        <v>26.9</v>
      </c>
      <c r="H17" s="10">
        <f>+VLOOKUP($B17,Gesamt!$A$5:$H$300,7,FALSE)</f>
        <v>26.32</v>
      </c>
      <c r="I17" s="10">
        <f>+VLOOKUP($B17,Gesamt!$A$5:$I$300,8,FALSE)</f>
        <v>26.21</v>
      </c>
      <c r="J17" s="10">
        <f>+VLOOKUP($B17,Gesamt!$A$5:$Q$300,9,FALSE)</f>
        <v>26.1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3"/>
        <v>105.53</v>
      </c>
      <c r="S17" s="8">
        <f t="shared" si="2"/>
        <v>-105.53</v>
      </c>
    </row>
    <row r="18" spans="1:19" ht="12.75">
      <c r="A18" s="1">
        <f t="shared" si="1"/>
        <v>4</v>
      </c>
      <c r="B18" s="1">
        <v>520</v>
      </c>
      <c r="C18" s="2" t="str">
        <f>+VLOOKUP($B18,Gesamt!$A$5:$D$300,2,FALSE)</f>
        <v>Eckert</v>
      </c>
      <c r="D18" s="2" t="str">
        <f>+VLOOKUP($B18,Gesamt!$A$5:$D$300,3,FALSE)</f>
        <v>Kevin</v>
      </c>
      <c r="E18" s="1" t="str">
        <f>+VLOOKUP($B18,Gesamt!$A$5:$D$300,4,FALSE)</f>
        <v>Overath</v>
      </c>
      <c r="F18" s="10">
        <f>+VLOOKUP($B18,Gesamt!$A$5:$F$300,5,FALSE)</f>
        <v>26.94</v>
      </c>
      <c r="G18" s="10">
        <f>+VLOOKUP($B18,Gesamt!$A$5:$G$300,6,FALSE)</f>
        <v>26.5</v>
      </c>
      <c r="H18" s="10">
        <f>+VLOOKUP($B18,Gesamt!$A$5:$H$300,7,FALSE)</f>
        <v>26.62</v>
      </c>
      <c r="I18" s="10">
        <f>+VLOOKUP($B18,Gesamt!$A$5:$I$300,8,FALSE)</f>
        <v>26.1</v>
      </c>
      <c r="J18" s="10">
        <f>+VLOOKUP($B18,Gesamt!$A$5:$Q$300,9,FALSE)</f>
        <v>26.44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3"/>
        <v>105.66</v>
      </c>
      <c r="S18" s="8">
        <f t="shared" si="2"/>
        <v>-105.66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50"/>
  <sheetViews>
    <sheetView zoomScale="95" zoomScaleNormal="95" zoomScalePageLayoutView="0" workbookViewId="0" topLeftCell="A1">
      <pane ySplit="7" topLeftCell="A11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26.73</v>
      </c>
      <c r="G5" s="10">
        <f t="shared" si="0"/>
        <v>26.64</v>
      </c>
      <c r="H5" s="10">
        <f t="shared" si="0"/>
        <v>26.24</v>
      </c>
      <c r="I5" s="10">
        <f t="shared" si="0"/>
        <v>26.6</v>
      </c>
      <c r="J5" s="10">
        <f t="shared" si="0"/>
        <v>26.49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5">IF(R8&gt;0,RANK(S8,S$1:S$65536),0)</f>
        <v>1</v>
      </c>
      <c r="B8" s="1">
        <v>106</v>
      </c>
      <c r="C8" s="2" t="str">
        <f>+VLOOKUP($B8,Gesamt!$A$5:$D$300,2,FALSE)</f>
        <v>Leismann</v>
      </c>
      <c r="D8" s="2" t="str">
        <f>+VLOOKUP($B8,Gesamt!$A$5:$D$300,3,FALSE)</f>
        <v>Dominik</v>
      </c>
      <c r="E8" s="1" t="str">
        <f>+VLOOKUP($B8,Gesamt!$A$5:$D$300,4,FALSE)</f>
        <v>Mettingen</v>
      </c>
      <c r="F8" s="10">
        <f>+VLOOKUP($B8,Gesamt!$A$5:$F$300,5,FALSE)</f>
        <v>26.73</v>
      </c>
      <c r="G8" s="10">
        <f>+VLOOKUP($B8,Gesamt!$A$5:$G$300,6,FALSE)</f>
        <v>26.64</v>
      </c>
      <c r="H8" s="10">
        <f>+VLOOKUP($B8,Gesamt!$A$5:$H$300,7,FALSE)</f>
        <v>26.53</v>
      </c>
      <c r="I8" s="10">
        <f>+VLOOKUP($B8,Gesamt!$A$5:$I$300,8,FALSE)</f>
        <v>26.6</v>
      </c>
      <c r="J8" s="10">
        <f>+VLOOKUP($B8,Gesamt!$A$5:$Q$300,9,FALSE)</f>
        <v>26.49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25">(F8*$F$4+G8*$G$4+H8*$H$4+I8*$I$4+J8*$J$4+K8*$K$4+L8*$F$4+M8*$G$4+N8*$H$4+O8*$I$4+P8*$J$4+Q8*$K$4)</f>
        <v>106.26</v>
      </c>
      <c r="S8" s="8">
        <f aca="true" t="shared" si="3" ref="S8:S25">IF(R8&gt;0,R8*-1,-1000)</f>
        <v>-106.26</v>
      </c>
    </row>
    <row r="9" spans="1:19" ht="12.75">
      <c r="A9" s="1">
        <f t="shared" si="1"/>
        <v>2</v>
      </c>
      <c r="B9" s="1">
        <v>116</v>
      </c>
      <c r="C9" s="2" t="str">
        <f>+VLOOKUP($B9,Gesamt!$A$5:$D$300,2,FALSE)</f>
        <v>Eckert</v>
      </c>
      <c r="D9" s="2" t="str">
        <f>+VLOOKUP($B9,Gesamt!$A$5:$D$300,3,FALSE)</f>
        <v>Sebastian</v>
      </c>
      <c r="E9" s="1" t="str">
        <f>+VLOOKUP($B9,Gesamt!$A$5:$D$300,4,FALSE)</f>
        <v>Overath</v>
      </c>
      <c r="F9" s="10">
        <f>+VLOOKUP($B9,Gesamt!$A$5:$F$300,5,FALSE)</f>
        <v>26.75</v>
      </c>
      <c r="G9" s="10">
        <f>+VLOOKUP($B9,Gesamt!$A$5:$G$300,6,FALSE)</f>
        <v>27.06</v>
      </c>
      <c r="H9" s="10">
        <f>+VLOOKUP($B9,Gesamt!$A$5:$H$300,7,FALSE)</f>
        <v>26.24</v>
      </c>
      <c r="I9" s="10">
        <f>+VLOOKUP($B9,Gesamt!$A$5:$I$300,8,FALSE)</f>
        <v>26.67</v>
      </c>
      <c r="J9" s="10">
        <f>+VLOOKUP($B9,Gesamt!$A$5:$Q$300,9,FALSE)</f>
        <v>26.76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106.73</v>
      </c>
      <c r="S9" s="8">
        <f t="shared" si="3"/>
        <v>-106.73</v>
      </c>
    </row>
    <row r="10" spans="1:19" ht="12.75">
      <c r="A10" s="1">
        <f t="shared" si="1"/>
        <v>3</v>
      </c>
      <c r="B10" s="1">
        <v>115</v>
      </c>
      <c r="C10" s="2" t="str">
        <f>+VLOOKUP($B10,Gesamt!$A$5:$D$300,2,FALSE)</f>
        <v>Honscha</v>
      </c>
      <c r="D10" s="2" t="str">
        <f>+VLOOKUP($B10,Gesamt!$A$5:$D$300,3,FALSE)</f>
        <v>Mara</v>
      </c>
      <c r="E10" s="1" t="str">
        <f>+VLOOKUP($B10,Gesamt!$A$5:$D$300,4,FALSE)</f>
        <v>Simmerath</v>
      </c>
      <c r="F10" s="10">
        <f>+VLOOKUP($B10,Gesamt!$A$5:$F$300,5,FALSE)</f>
        <v>27.43</v>
      </c>
      <c r="G10" s="10">
        <f>+VLOOKUP($B10,Gesamt!$A$5:$G$300,6,FALSE)</f>
        <v>26.83</v>
      </c>
      <c r="H10" s="10">
        <f>+VLOOKUP($B10,Gesamt!$A$5:$H$300,7,FALSE)</f>
        <v>26.55</v>
      </c>
      <c r="I10" s="10">
        <f>+VLOOKUP($B10,Gesamt!$A$5:$I$300,8,FALSE)</f>
        <v>26.78</v>
      </c>
      <c r="J10" s="10">
        <f>+VLOOKUP($B10,Gesamt!$A$5:$Q$300,9,FALSE)</f>
        <v>27.34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107.5</v>
      </c>
      <c r="S10" s="8">
        <f t="shared" si="3"/>
        <v>-107.5</v>
      </c>
    </row>
    <row r="11" spans="1:19" ht="12.75">
      <c r="A11" s="1">
        <f t="shared" si="1"/>
        <v>4</v>
      </c>
      <c r="B11" s="1">
        <v>118</v>
      </c>
      <c r="C11" s="2" t="str">
        <f>+VLOOKUP($B11,Gesamt!$A$5:$D$300,2,FALSE)</f>
        <v>Eickmann</v>
      </c>
      <c r="D11" s="2" t="str">
        <f>+VLOOKUP($B11,Gesamt!$A$5:$D$300,3,FALSE)</f>
        <v>Torben</v>
      </c>
      <c r="E11" s="1" t="str">
        <f>+VLOOKUP($B11,Gesamt!$A$5:$D$300,4,FALSE)</f>
        <v>Bad Bentheim</v>
      </c>
      <c r="F11" s="10">
        <f>+VLOOKUP($B11,Gesamt!$A$5:$F$300,5,FALSE)</f>
        <v>27.43</v>
      </c>
      <c r="G11" s="10">
        <f>+VLOOKUP($B11,Gesamt!$A$5:$G$300,6,FALSE)</f>
        <v>26.91</v>
      </c>
      <c r="H11" s="10">
        <f>+VLOOKUP($B11,Gesamt!$A$5:$H$300,7,FALSE)</f>
        <v>26.95</v>
      </c>
      <c r="I11" s="10">
        <f>+VLOOKUP($B11,Gesamt!$A$5:$I$300,8,FALSE)</f>
        <v>26.84</v>
      </c>
      <c r="J11" s="10">
        <f>+VLOOKUP($B11,Gesamt!$A$5:$Q$300,9,FALSE)</f>
        <v>27.59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108.29</v>
      </c>
      <c r="S11" s="8">
        <f t="shared" si="3"/>
        <v>-108.29</v>
      </c>
    </row>
    <row r="12" spans="1:19" ht="12.75">
      <c r="A12" s="1">
        <f t="shared" si="1"/>
        <v>4</v>
      </c>
      <c r="B12" s="1">
        <v>149</v>
      </c>
      <c r="C12" s="2" t="str">
        <f>+VLOOKUP($B12,Gesamt!$A$5:$D$300,2,FALSE)</f>
        <v>Nickel</v>
      </c>
      <c r="D12" s="2" t="str">
        <f>+VLOOKUP($B12,Gesamt!$A$5:$D$300,3,FALSE)</f>
        <v>Philipp</v>
      </c>
      <c r="E12" s="1" t="str">
        <f>+VLOOKUP($B12,Gesamt!$A$5:$D$300,4,FALSE)</f>
        <v>Kerpen</v>
      </c>
      <c r="F12" s="10">
        <f>+VLOOKUP($B12,Gesamt!$A$5:$F$300,5,FALSE)</f>
        <v>27.29</v>
      </c>
      <c r="G12" s="10">
        <f>+VLOOKUP($B12,Gesamt!$A$5:$G$300,6,FALSE)</f>
        <v>26.97</v>
      </c>
      <c r="H12" s="10">
        <f>+VLOOKUP($B12,Gesamt!$A$5:$H$300,7,FALSE)</f>
        <v>27.26</v>
      </c>
      <c r="I12" s="10">
        <f>+VLOOKUP($B12,Gesamt!$A$5:$I$300,8,FALSE)</f>
        <v>26.81</v>
      </c>
      <c r="J12" s="10">
        <f>+VLOOKUP($B12,Gesamt!$A$5:$Q$300,9,FALSE)</f>
        <v>27.25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108.29</v>
      </c>
      <c r="S12" s="8">
        <f t="shared" si="3"/>
        <v>-108.29</v>
      </c>
    </row>
    <row r="13" spans="1:19" ht="12.75">
      <c r="A13" s="1">
        <f t="shared" si="1"/>
        <v>6</v>
      </c>
      <c r="B13" s="1">
        <v>156</v>
      </c>
      <c r="C13" s="2" t="str">
        <f>+VLOOKUP($B13,Gesamt!$A$5:$D$300,2,FALSE)</f>
        <v>Rödder</v>
      </c>
      <c r="D13" s="2" t="str">
        <f>+VLOOKUP($B13,Gesamt!$A$5:$D$300,3,FALSE)</f>
        <v>Steven</v>
      </c>
      <c r="E13" s="1" t="str">
        <f>+VLOOKUP($B13,Gesamt!$A$5:$D$300,4,FALSE)</f>
        <v>Freudenberg</v>
      </c>
      <c r="F13" s="10">
        <f>+VLOOKUP($B13,Gesamt!$A$5:$F$300,5,FALSE)</f>
        <v>27.33</v>
      </c>
      <c r="G13" s="10">
        <f>+VLOOKUP($B13,Gesamt!$A$5:$G$300,6,FALSE)</f>
        <v>27.07</v>
      </c>
      <c r="H13" s="10">
        <f>+VLOOKUP($B13,Gesamt!$A$5:$H$300,7,FALSE)</f>
        <v>27.4</v>
      </c>
      <c r="I13" s="10">
        <f>+VLOOKUP($B13,Gesamt!$A$5:$I$300,8,FALSE)</f>
        <v>27.03</v>
      </c>
      <c r="J13" s="10">
        <f>+VLOOKUP($B13,Gesamt!$A$5:$Q$300,9,FALSE)</f>
        <v>26.95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108.45</v>
      </c>
      <c r="S13" s="8">
        <f t="shared" si="3"/>
        <v>-108.45</v>
      </c>
    </row>
    <row r="14" spans="1:19" ht="12.75">
      <c r="A14" s="1">
        <f t="shared" si="1"/>
        <v>7</v>
      </c>
      <c r="B14" s="1">
        <v>123</v>
      </c>
      <c r="C14" s="2" t="str">
        <f>+VLOOKUP($B14,Gesamt!$A$5:$D$300,2,FALSE)</f>
        <v>Honscha</v>
      </c>
      <c r="D14" s="2" t="str">
        <f>+VLOOKUP($B14,Gesamt!$A$5:$D$300,3,FALSE)</f>
        <v>Malte</v>
      </c>
      <c r="E14" s="1" t="str">
        <f>+VLOOKUP($B14,Gesamt!$A$5:$D$300,4,FALSE)</f>
        <v>Simmerath</v>
      </c>
      <c r="F14" s="10">
        <f>+VLOOKUP($B14,Gesamt!$A$5:$F$300,5,FALSE)</f>
        <v>27.11</v>
      </c>
      <c r="G14" s="10">
        <f>+VLOOKUP($B14,Gesamt!$A$5:$G$300,6,FALSE)</f>
        <v>27.19</v>
      </c>
      <c r="H14" s="10">
        <f>+VLOOKUP($B14,Gesamt!$A$5:$H$300,7,FALSE)</f>
        <v>27.01</v>
      </c>
      <c r="I14" s="10">
        <f>+VLOOKUP($B14,Gesamt!$A$5:$I$300,8,FALSE)</f>
        <v>26.96</v>
      </c>
      <c r="J14" s="10">
        <f>+VLOOKUP($B14,Gesamt!$A$5:$Q$300,9,FALSE)</f>
        <v>27.53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108.69</v>
      </c>
      <c r="S14" s="8">
        <f t="shared" si="3"/>
        <v>-108.69</v>
      </c>
    </row>
    <row r="15" spans="1:19" ht="12.75">
      <c r="A15" s="1">
        <f t="shared" si="1"/>
        <v>8</v>
      </c>
      <c r="B15" s="1">
        <v>129</v>
      </c>
      <c r="C15" s="2" t="str">
        <f>+VLOOKUP($B15,Gesamt!$A$5:$D$300,2,FALSE)</f>
        <v>Garritsen</v>
      </c>
      <c r="D15" s="2" t="str">
        <f>+VLOOKUP($B15,Gesamt!$A$5:$D$300,3,FALSE)</f>
        <v>Markus</v>
      </c>
      <c r="E15" s="1" t="str">
        <f>+VLOOKUP($B15,Gesamt!$A$5:$D$300,4,FALSE)</f>
        <v>Bad Bentheim</v>
      </c>
      <c r="F15" s="10">
        <f>+VLOOKUP($B15,Gesamt!$A$5:$F$300,5,FALSE)</f>
        <v>27.05</v>
      </c>
      <c r="G15" s="10">
        <f>+VLOOKUP($B15,Gesamt!$A$5:$G$300,6,FALSE)</f>
        <v>27.43</v>
      </c>
      <c r="H15" s="10">
        <f>+VLOOKUP($B15,Gesamt!$A$5:$H$300,7,FALSE)</f>
        <v>26.83</v>
      </c>
      <c r="I15" s="10">
        <f>+VLOOKUP($B15,Gesamt!$A$5:$I$300,8,FALSE)</f>
        <v>27.26</v>
      </c>
      <c r="J15" s="10">
        <f>+VLOOKUP($B15,Gesamt!$A$5:$Q$300,9,FALSE)</f>
        <v>27.19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108.71</v>
      </c>
      <c r="S15" s="8">
        <f t="shared" si="3"/>
        <v>-108.71</v>
      </c>
    </row>
    <row r="16" spans="1:19" ht="12.75">
      <c r="A16" s="1">
        <f t="shared" si="1"/>
        <v>9</v>
      </c>
      <c r="B16" s="1">
        <v>126</v>
      </c>
      <c r="C16" s="2" t="str">
        <f>+VLOOKUP($B16,Gesamt!$A$5:$D$300,2,FALSE)</f>
        <v>Müller</v>
      </c>
      <c r="D16" s="2" t="str">
        <f>+VLOOKUP($B16,Gesamt!$A$5:$D$300,3,FALSE)</f>
        <v>Franziska</v>
      </c>
      <c r="E16" s="1" t="str">
        <f>+VLOOKUP($B16,Gesamt!$A$5:$D$300,4,FALSE)</f>
        <v>Friedrichsfeld</v>
      </c>
      <c r="F16" s="10">
        <f>+VLOOKUP($B16,Gesamt!$A$5:$F$300,5,FALSE)</f>
        <v>27.36</v>
      </c>
      <c r="G16" s="10">
        <f>+VLOOKUP($B16,Gesamt!$A$5:$G$300,6,FALSE)</f>
        <v>27.19</v>
      </c>
      <c r="H16" s="10">
        <f>+VLOOKUP($B16,Gesamt!$A$5:$H$300,7,FALSE)</f>
        <v>27.26</v>
      </c>
      <c r="I16" s="10">
        <f>+VLOOKUP($B16,Gesamt!$A$5:$I$300,8,FALSE)</f>
        <v>26.88</v>
      </c>
      <c r="J16" s="10">
        <f>+VLOOKUP($B16,Gesamt!$A$5:$Q$300,9,FALSE)</f>
        <v>27.55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108.88</v>
      </c>
      <c r="S16" s="8">
        <f t="shared" si="3"/>
        <v>-108.88</v>
      </c>
    </row>
    <row r="17" spans="1:19" ht="12.75">
      <c r="A17" s="1">
        <f t="shared" si="1"/>
        <v>10</v>
      </c>
      <c r="B17" s="1">
        <v>181</v>
      </c>
      <c r="C17" s="2" t="str">
        <f>+VLOOKUP($B17,Gesamt!$A$5:$D$300,2,FALSE)</f>
        <v>Sluet</v>
      </c>
      <c r="D17" s="2" t="str">
        <f>+VLOOKUP($B17,Gesamt!$A$5:$D$300,3,FALSE)</f>
        <v>Emilie</v>
      </c>
      <c r="E17" s="1" t="str">
        <f>+VLOOKUP($B17,Gesamt!$A$5:$D$300,4,FALSE)</f>
        <v>Bad Bentheim</v>
      </c>
      <c r="F17" s="10">
        <f>+VLOOKUP($B17,Gesamt!$A$5:$F$300,5,FALSE)</f>
        <v>27.31</v>
      </c>
      <c r="G17" s="10">
        <f>+VLOOKUP($B17,Gesamt!$A$5:$G$300,6,FALSE)</f>
        <v>27.65</v>
      </c>
      <c r="H17" s="10">
        <f>+VLOOKUP($B17,Gesamt!$A$5:$H$300,7,FALSE)</f>
        <v>27.29</v>
      </c>
      <c r="I17" s="10">
        <f>+VLOOKUP($B17,Gesamt!$A$5:$I$300,8,FALSE)</f>
        <v>27.09</v>
      </c>
      <c r="J17" s="10">
        <f>+VLOOKUP($B17,Gesamt!$A$5:$Q$300,9,FALSE)</f>
        <v>26.92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108.95</v>
      </c>
      <c r="S17" s="8">
        <f t="shared" si="3"/>
        <v>-108.95</v>
      </c>
    </row>
    <row r="18" spans="1:19" ht="12.75">
      <c r="A18" s="1">
        <f t="shared" si="1"/>
        <v>11</v>
      </c>
      <c r="B18" s="1">
        <v>146</v>
      </c>
      <c r="C18" s="2" t="str">
        <f>+VLOOKUP($B18,Gesamt!$A$5:$D$300,2,FALSE)</f>
        <v>Claus</v>
      </c>
      <c r="D18" s="2" t="str">
        <f>+VLOOKUP($B18,Gesamt!$A$5:$D$300,3,FALSE)</f>
        <v>Isabell</v>
      </c>
      <c r="E18" s="1" t="str">
        <f>+VLOOKUP($B18,Gesamt!$A$5:$D$300,4,FALSE)</f>
        <v>Bergkamen</v>
      </c>
      <c r="F18" s="10">
        <f>+VLOOKUP($B18,Gesamt!$A$5:$F$300,5,FALSE)</f>
        <v>27.12</v>
      </c>
      <c r="G18" s="10">
        <f>+VLOOKUP($B18,Gesamt!$A$5:$G$300,6,FALSE)</f>
        <v>27.25</v>
      </c>
      <c r="H18" s="10">
        <f>+VLOOKUP($B18,Gesamt!$A$5:$H$300,7,FALSE)</f>
        <v>27.08</v>
      </c>
      <c r="I18" s="10">
        <f>+VLOOKUP($B18,Gesamt!$A$5:$I$300,8,FALSE)</f>
        <v>27.47</v>
      </c>
      <c r="J18" s="10">
        <f>+VLOOKUP($B18,Gesamt!$A$5:$Q$300,9,FALSE)</f>
        <v>27.23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109.03</v>
      </c>
      <c r="S18" s="8">
        <f t="shared" si="3"/>
        <v>-109.03</v>
      </c>
    </row>
    <row r="19" spans="1:19" ht="12.75">
      <c r="A19" s="1">
        <f t="shared" si="1"/>
        <v>12</v>
      </c>
      <c r="B19" s="1">
        <v>141</v>
      </c>
      <c r="C19" s="2" t="str">
        <f>+VLOOKUP($B19,Gesamt!$A$5:$D$300,2,FALSE)</f>
        <v>Seebich</v>
      </c>
      <c r="D19" s="2" t="str">
        <f>+VLOOKUP($B19,Gesamt!$A$5:$D$300,3,FALSE)</f>
        <v>Kennard</v>
      </c>
      <c r="E19" s="1" t="str">
        <f>+VLOOKUP($B19,Gesamt!$A$5:$D$300,4,FALSE)</f>
        <v>Viersen</v>
      </c>
      <c r="F19" s="10">
        <f>+VLOOKUP($B19,Gesamt!$A$5:$F$300,5,FALSE)</f>
        <v>27.14</v>
      </c>
      <c r="G19" s="10">
        <f>+VLOOKUP($B19,Gesamt!$A$5:$G$300,6,FALSE)</f>
        <v>27.26</v>
      </c>
      <c r="H19" s="10">
        <f>+VLOOKUP($B19,Gesamt!$A$5:$H$300,7,FALSE)</f>
        <v>27.01</v>
      </c>
      <c r="I19" s="10">
        <f>+VLOOKUP($B19,Gesamt!$A$5:$I$300,8,FALSE)</f>
        <v>27.74</v>
      </c>
      <c r="J19" s="10">
        <f>+VLOOKUP($B19,Gesamt!$A$5:$Q$300,9,FALSE)</f>
        <v>27.1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109.11</v>
      </c>
      <c r="S19" s="8">
        <f t="shared" si="3"/>
        <v>-109.11</v>
      </c>
    </row>
    <row r="20" spans="1:19" ht="12.75">
      <c r="A20" s="1">
        <f t="shared" si="1"/>
        <v>13</v>
      </c>
      <c r="B20" s="1">
        <v>102</v>
      </c>
      <c r="C20" s="2" t="str">
        <f>+VLOOKUP($B20,Gesamt!$A$5:$D$300,2,FALSE)</f>
        <v>van Loo</v>
      </c>
      <c r="D20" s="2" t="str">
        <f>+VLOOKUP($B20,Gesamt!$A$5:$D$300,3,FALSE)</f>
        <v>Julian</v>
      </c>
      <c r="E20" s="1" t="str">
        <f>+VLOOKUP($B20,Gesamt!$A$5:$D$300,4,FALSE)</f>
        <v>Kerpen</v>
      </c>
      <c r="F20" s="10">
        <f>+VLOOKUP($B20,Gesamt!$A$5:$F$300,5,FALSE)</f>
        <v>27.79</v>
      </c>
      <c r="G20" s="10">
        <f>+VLOOKUP($B20,Gesamt!$A$5:$G$300,6,FALSE)</f>
        <v>27.02</v>
      </c>
      <c r="H20" s="10">
        <f>+VLOOKUP($B20,Gesamt!$A$5:$H$300,7,FALSE)</f>
        <v>27.51</v>
      </c>
      <c r="I20" s="10">
        <f>+VLOOKUP($B20,Gesamt!$A$5:$I$300,8,FALSE)</f>
        <v>27.14</v>
      </c>
      <c r="J20" s="10">
        <f>+VLOOKUP($B20,Gesamt!$A$5:$Q$300,9,FALSE)</f>
        <v>27.5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109.17</v>
      </c>
      <c r="S20" s="8">
        <f t="shared" si="3"/>
        <v>-109.17</v>
      </c>
    </row>
    <row r="21" spans="1:19" ht="12.75">
      <c r="A21" s="1">
        <f t="shared" si="1"/>
        <v>14</v>
      </c>
      <c r="B21" s="1">
        <v>134</v>
      </c>
      <c r="C21" s="2" t="str">
        <f>+VLOOKUP($B21,Gesamt!$A$5:$D$300,2,FALSE)</f>
        <v>Schütt</v>
      </c>
      <c r="D21" s="2" t="str">
        <f>+VLOOKUP($B21,Gesamt!$A$5:$D$300,3,FALSE)</f>
        <v>Jannik</v>
      </c>
      <c r="E21" s="1" t="str">
        <f>+VLOOKUP($B21,Gesamt!$A$5:$D$300,4,FALSE)</f>
        <v>Kerpen</v>
      </c>
      <c r="F21" s="10">
        <f>+VLOOKUP($B21,Gesamt!$A$5:$F$300,5,FALSE)</f>
        <v>27.52</v>
      </c>
      <c r="G21" s="10">
        <f>+VLOOKUP($B21,Gesamt!$A$5:$G$300,6,FALSE)</f>
        <v>26.82</v>
      </c>
      <c r="H21" s="10">
        <f>+VLOOKUP($B21,Gesamt!$A$5:$H$300,7,FALSE)</f>
        <v>27.56</v>
      </c>
      <c r="I21" s="10">
        <f>+VLOOKUP($B21,Gesamt!$A$5:$I$300,8,FALSE)</f>
        <v>27.21</v>
      </c>
      <c r="J21" s="10">
        <f>+VLOOKUP($B21,Gesamt!$A$5:$Q$300,9,FALSE)</f>
        <v>27.6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109.19</v>
      </c>
      <c r="S21" s="8">
        <f t="shared" si="3"/>
        <v>-109.19</v>
      </c>
    </row>
    <row r="22" spans="1:19" ht="12.75">
      <c r="A22" s="1">
        <f t="shared" si="1"/>
        <v>15</v>
      </c>
      <c r="B22" s="1">
        <v>159</v>
      </c>
      <c r="C22" s="2" t="str">
        <f>+VLOOKUP($B22,Gesamt!$A$5:$D$300,2,FALSE)</f>
        <v>Klemmer</v>
      </c>
      <c r="D22" s="2" t="str">
        <f>+VLOOKUP($B22,Gesamt!$A$5:$D$300,3,FALSE)</f>
        <v>Daniel</v>
      </c>
      <c r="E22" s="1" t="str">
        <f>+VLOOKUP($B22,Gesamt!$A$5:$D$300,4,FALSE)</f>
        <v>Friedrichsfeld</v>
      </c>
      <c r="F22" s="10">
        <f>+VLOOKUP($B22,Gesamt!$A$5:$F$300,5,FALSE)</f>
        <v>27.87</v>
      </c>
      <c r="G22" s="10">
        <f>+VLOOKUP($B22,Gesamt!$A$5:$G$300,6,FALSE)</f>
        <v>27.23</v>
      </c>
      <c r="H22" s="10">
        <f>+VLOOKUP($B22,Gesamt!$A$5:$H$300,7,FALSE)</f>
        <v>27.72</v>
      </c>
      <c r="I22" s="10">
        <f>+VLOOKUP($B22,Gesamt!$A$5:$I$300,8,FALSE)</f>
        <v>27.25</v>
      </c>
      <c r="J22" s="10">
        <f>+VLOOKUP($B22,Gesamt!$A$5:$Q$300,9,FALSE)</f>
        <v>27.31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109.51</v>
      </c>
      <c r="S22" s="8">
        <f t="shared" si="3"/>
        <v>-109.51</v>
      </c>
    </row>
    <row r="23" spans="1:19" ht="12.75">
      <c r="A23" s="1">
        <f t="shared" si="1"/>
        <v>16</v>
      </c>
      <c r="B23" s="1">
        <v>143</v>
      </c>
      <c r="C23" s="2" t="str">
        <f>+VLOOKUP($B23,Gesamt!$A$5:$D$300,2,FALSE)</f>
        <v>Wolters</v>
      </c>
      <c r="D23" s="2" t="str">
        <f>+VLOOKUP($B23,Gesamt!$A$5:$D$300,3,FALSE)</f>
        <v>Vanessa</v>
      </c>
      <c r="E23" s="1" t="str">
        <f>+VLOOKUP($B23,Gesamt!$A$5:$D$300,4,FALSE)</f>
        <v>Kerpen</v>
      </c>
      <c r="F23" s="10">
        <f>+VLOOKUP($B23,Gesamt!$A$5:$F$300,5,FALSE)</f>
        <v>27.47</v>
      </c>
      <c r="G23" s="10">
        <f>+VLOOKUP($B23,Gesamt!$A$5:$G$300,6,FALSE)</f>
        <v>27.18</v>
      </c>
      <c r="H23" s="10">
        <f>+VLOOKUP($B23,Gesamt!$A$5:$H$300,7,FALSE)</f>
        <v>27.76</v>
      </c>
      <c r="I23" s="10">
        <f>+VLOOKUP($B23,Gesamt!$A$5:$I$300,8,FALSE)</f>
        <v>27.62</v>
      </c>
      <c r="J23" s="10">
        <f>+VLOOKUP($B23,Gesamt!$A$5:$Q$300,9,FALSE)</f>
        <v>27.69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110.25</v>
      </c>
      <c r="S23" s="8">
        <f t="shared" si="3"/>
        <v>-110.25</v>
      </c>
    </row>
    <row r="24" spans="1:19" ht="12.75">
      <c r="A24" s="1">
        <f t="shared" si="1"/>
        <v>17</v>
      </c>
      <c r="B24" s="1">
        <v>162</v>
      </c>
      <c r="C24" s="2" t="str">
        <f>+VLOOKUP($B24,Gesamt!$A$5:$D$300,2,FALSE)</f>
        <v>Blix</v>
      </c>
      <c r="D24" s="2" t="str">
        <f>+VLOOKUP($B24,Gesamt!$A$5:$D$300,3,FALSE)</f>
        <v>Charlotte</v>
      </c>
      <c r="E24" s="1" t="str">
        <f>+VLOOKUP($B24,Gesamt!$A$5:$D$300,4,FALSE)</f>
        <v>Viersen</v>
      </c>
      <c r="F24" s="10">
        <f>+VLOOKUP($B24,Gesamt!$A$5:$F$300,5,FALSE)</f>
        <v>28.13</v>
      </c>
      <c r="G24" s="10">
        <f>+VLOOKUP($B24,Gesamt!$A$5:$G$300,6,FALSE)</f>
        <v>27.56</v>
      </c>
      <c r="H24" s="10">
        <f>+VLOOKUP($B24,Gesamt!$A$5:$H$300,7,FALSE)</f>
        <v>27.69</v>
      </c>
      <c r="I24" s="10">
        <f>+VLOOKUP($B24,Gesamt!$A$5:$I$300,8,FALSE)</f>
        <v>27.62</v>
      </c>
      <c r="J24" s="10">
        <f>+VLOOKUP($B24,Gesamt!$A$5:$Q$300,9,FALSE)</f>
        <v>27.42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110.29</v>
      </c>
      <c r="S24" s="8">
        <f t="shared" si="3"/>
        <v>-110.29</v>
      </c>
    </row>
    <row r="25" spans="1:19" ht="12.75">
      <c r="A25" s="1">
        <f t="shared" si="1"/>
        <v>18</v>
      </c>
      <c r="B25" s="1">
        <v>151</v>
      </c>
      <c r="C25" s="2" t="str">
        <f>+VLOOKUP($B25,Gesamt!$A$5:$D$300,2,FALSE)</f>
        <v>André</v>
      </c>
      <c r="D25" s="2" t="str">
        <f>+VLOOKUP($B25,Gesamt!$A$5:$D$300,3,FALSE)</f>
        <v>Jaqueline</v>
      </c>
      <c r="E25" s="1" t="str">
        <f>+VLOOKUP($B25,Gesamt!$A$5:$D$300,4,FALSE)</f>
        <v>Viersen</v>
      </c>
      <c r="F25" s="10">
        <f>+VLOOKUP($B25,Gesamt!$A$5:$F$300,5,FALSE)</f>
        <v>27.32</v>
      </c>
      <c r="G25" s="10">
        <f>+VLOOKUP($B25,Gesamt!$A$5:$G$300,6,FALSE)</f>
        <v>27.98</v>
      </c>
      <c r="H25" s="10">
        <f>+VLOOKUP($B25,Gesamt!$A$5:$H$300,7,FALSE)</f>
        <v>27.19</v>
      </c>
      <c r="I25" s="10">
        <f>+VLOOKUP($B25,Gesamt!$A$5:$I$300,8,FALSE)</f>
        <v>27.28</v>
      </c>
      <c r="J25" s="10">
        <f>+VLOOKUP($B25,Gesamt!$A$5:$Q$300,9,FALSE)</f>
        <v>59.99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142.44</v>
      </c>
      <c r="S25" s="8">
        <f t="shared" si="3"/>
        <v>-142.44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B7" sqref="B7"/>
      <selection pane="bottomLeft" activeCell="C11" sqref="C1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25.64</v>
      </c>
      <c r="G5" s="10">
        <f t="shared" si="0"/>
        <v>25.36</v>
      </c>
      <c r="H5" s="10">
        <f t="shared" si="0"/>
        <v>25.45</v>
      </c>
      <c r="I5" s="10">
        <f t="shared" si="0"/>
        <v>25.34</v>
      </c>
      <c r="J5" s="10">
        <f t="shared" si="0"/>
        <v>25.4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4">IF(R8&gt;0,RANK(S8,S$1:S$65536),0)</f>
        <v>1</v>
      </c>
      <c r="B8" s="1">
        <v>352</v>
      </c>
      <c r="C8" s="2" t="str">
        <f>+VLOOKUP($B8,Gesamt!$A$5:$D$300,2,FALSE)</f>
        <v>Kelch</v>
      </c>
      <c r="D8" s="2" t="str">
        <f>+VLOOKUP($B8,Gesamt!$A$5:$D$300,3,FALSE)</f>
        <v>Ricarda</v>
      </c>
      <c r="E8" s="1" t="str">
        <f>+VLOOKUP($B8,Gesamt!$A$5:$D$300,4,FALSE)</f>
        <v>Bergkamen</v>
      </c>
      <c r="F8" s="10">
        <f>+VLOOKUP($B8,Gesamt!$A$5:$F$300,5,FALSE)</f>
        <v>25.64</v>
      </c>
      <c r="G8" s="10">
        <f>+VLOOKUP($B8,Gesamt!$A$5:$G$300,6,FALSE)</f>
        <v>25.36</v>
      </c>
      <c r="H8" s="10">
        <f>+VLOOKUP($B8,Gesamt!$A$5:$H$300,7,FALSE)</f>
        <v>25.45</v>
      </c>
      <c r="I8" s="10">
        <f>+VLOOKUP($B8,Gesamt!$A$5:$I$300,8,FALSE)</f>
        <v>25.34</v>
      </c>
      <c r="J8" s="10">
        <f>+VLOOKUP($B8,Gesamt!$A$5:$Q$300,9,FALSE)</f>
        <v>25.4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25">(F8*$F$4+G8*$G$4+H8*$H$4+I8*$I$4+J8*$J$4+K8*$K$4+L8*$F$4+M8*$G$4+N8*$H$4+O8*$I$4+P8*$J$4+Q8*$J$4)</f>
        <v>101.55</v>
      </c>
      <c r="S8" s="8">
        <f aca="true" t="shared" si="3" ref="S8:S44">IF(R8&gt;0,R8*-1,-1000)</f>
        <v>-101.55</v>
      </c>
    </row>
    <row r="9" spans="1:19" ht="12.75">
      <c r="A9" s="1">
        <f t="shared" si="1"/>
        <v>2</v>
      </c>
      <c r="B9" s="1">
        <v>304</v>
      </c>
      <c r="C9" s="2" t="str">
        <f>+VLOOKUP($B9,Gesamt!$A$5:$D$300,2,FALSE)</f>
        <v>Jost</v>
      </c>
      <c r="D9" s="2" t="str">
        <f>+VLOOKUP($B9,Gesamt!$A$5:$D$300,3,FALSE)</f>
        <v>Patrick</v>
      </c>
      <c r="E9" s="1" t="str">
        <f>+VLOOKUP($B9,Gesamt!$A$5:$D$300,4,FALSE)</f>
        <v>Kerpen</v>
      </c>
      <c r="F9" s="10">
        <f>+VLOOKUP($B9,Gesamt!$A$5:$F$300,5,FALSE)</f>
        <v>26.01</v>
      </c>
      <c r="G9" s="10">
        <f>+VLOOKUP($B9,Gesamt!$A$5:$G$300,6,FALSE)</f>
        <v>26.04</v>
      </c>
      <c r="H9" s="10">
        <f>+VLOOKUP($B9,Gesamt!$A$5:$H$300,7,FALSE)</f>
        <v>25.57</v>
      </c>
      <c r="I9" s="10">
        <f>+VLOOKUP($B9,Gesamt!$A$5:$I$300,8,FALSE)</f>
        <v>25.87</v>
      </c>
      <c r="J9" s="10">
        <f>+VLOOKUP($B9,Gesamt!$A$5:$Q$300,9,FALSE)</f>
        <v>25.56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103.04</v>
      </c>
      <c r="S9" s="8">
        <f t="shared" si="3"/>
        <v>-103.04</v>
      </c>
    </row>
    <row r="10" spans="1:19" ht="12.75">
      <c r="A10" s="1">
        <f t="shared" si="1"/>
        <v>2</v>
      </c>
      <c r="B10" s="1">
        <v>341</v>
      </c>
      <c r="C10" s="2" t="str">
        <f>+VLOOKUP($B10,Gesamt!$A$5:$D$300,2,FALSE)</f>
        <v>Cloth</v>
      </c>
      <c r="D10" s="2" t="str">
        <f>+VLOOKUP($B10,Gesamt!$A$5:$D$300,3,FALSE)</f>
        <v>Sebastian</v>
      </c>
      <c r="E10" s="1" t="str">
        <f>+VLOOKUP($B10,Gesamt!$A$5:$D$300,4,FALSE)</f>
        <v>Friedrichsfeld</v>
      </c>
      <c r="F10" s="10">
        <f>+VLOOKUP($B10,Gesamt!$A$5:$F$300,5,FALSE)</f>
        <v>25.9</v>
      </c>
      <c r="G10" s="10">
        <f>+VLOOKUP($B10,Gesamt!$A$5:$G$300,6,FALSE)</f>
        <v>26</v>
      </c>
      <c r="H10" s="10">
        <f>+VLOOKUP($B10,Gesamt!$A$5:$H$300,7,FALSE)</f>
        <v>25.52</v>
      </c>
      <c r="I10" s="10">
        <f>+VLOOKUP($B10,Gesamt!$A$5:$I$300,8,FALSE)</f>
        <v>25.89</v>
      </c>
      <c r="J10" s="10">
        <f>+VLOOKUP($B10,Gesamt!$A$5:$Q$300,9,FALSE)</f>
        <v>25.63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103.04</v>
      </c>
      <c r="S10" s="8">
        <f t="shared" si="3"/>
        <v>-103.04</v>
      </c>
    </row>
    <row r="11" spans="1:19" ht="12.75">
      <c r="A11" s="1">
        <f t="shared" si="1"/>
        <v>4</v>
      </c>
      <c r="B11" s="1">
        <v>321</v>
      </c>
      <c r="C11" s="2" t="str">
        <f>+VLOOKUP($B11,Gesamt!$A$5:$D$300,2,FALSE)</f>
        <v>Hummels</v>
      </c>
      <c r="D11" s="2" t="str">
        <f>+VLOOKUP($B11,Gesamt!$A$5:$D$300,3,FALSE)</f>
        <v>Melissa</v>
      </c>
      <c r="E11" s="1" t="str">
        <f>+VLOOKUP($B11,Gesamt!$A$5:$D$300,4,FALSE)</f>
        <v>Stromberg</v>
      </c>
      <c r="F11" s="10">
        <f>+VLOOKUP($B11,Gesamt!$A$5:$F$300,5,FALSE)</f>
        <v>26.37</v>
      </c>
      <c r="G11" s="10">
        <f>+VLOOKUP($B11,Gesamt!$A$5:$G$300,6,FALSE)</f>
        <v>26.09</v>
      </c>
      <c r="H11" s="10">
        <f>+VLOOKUP($B11,Gesamt!$A$5:$H$300,7,FALSE)</f>
        <v>25.72</v>
      </c>
      <c r="I11" s="10">
        <f>+VLOOKUP($B11,Gesamt!$A$5:$I$300,8,FALSE)</f>
        <v>25.62</v>
      </c>
      <c r="J11" s="10">
        <f>+VLOOKUP($B11,Gesamt!$A$5:$Q$300,9,FALSE)</f>
        <v>25.85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103.28</v>
      </c>
      <c r="S11" s="8">
        <f t="shared" si="3"/>
        <v>-103.28</v>
      </c>
    </row>
    <row r="12" spans="1:19" ht="12.75">
      <c r="A12" s="1">
        <f t="shared" si="1"/>
        <v>5</v>
      </c>
      <c r="B12" s="1">
        <v>315</v>
      </c>
      <c r="C12" s="2" t="str">
        <f>+VLOOKUP($B12,Gesamt!$A$5:$D$300,2,FALSE)</f>
        <v>Isaac</v>
      </c>
      <c r="D12" s="2" t="str">
        <f>+VLOOKUP($B12,Gesamt!$A$5:$D$300,3,FALSE)</f>
        <v>Laura</v>
      </c>
      <c r="E12" s="1" t="str">
        <f>+VLOOKUP($B12,Gesamt!$A$5:$D$300,4,FALSE)</f>
        <v>Simmerath</v>
      </c>
      <c r="F12" s="10">
        <f>+VLOOKUP($B12,Gesamt!$A$5:$F$300,5,FALSE)</f>
        <v>26.25</v>
      </c>
      <c r="G12" s="10">
        <f>+VLOOKUP($B12,Gesamt!$A$5:$G$300,6,FALSE)</f>
        <v>25.92</v>
      </c>
      <c r="H12" s="10">
        <f>+VLOOKUP($B12,Gesamt!$A$5:$H$300,7,FALSE)</f>
        <v>25.76</v>
      </c>
      <c r="I12" s="10">
        <f>+VLOOKUP($B12,Gesamt!$A$5:$I$300,8,FALSE)</f>
        <v>25.72</v>
      </c>
      <c r="J12" s="10">
        <f>+VLOOKUP($B12,Gesamt!$A$5:$Q$300,9,FALSE)</f>
        <v>26.03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103.43</v>
      </c>
      <c r="S12" s="8">
        <f t="shared" si="3"/>
        <v>-103.43</v>
      </c>
    </row>
    <row r="13" spans="1:19" ht="12.75">
      <c r="A13" s="1">
        <f t="shared" si="1"/>
        <v>6</v>
      </c>
      <c r="B13" s="1">
        <v>368</v>
      </c>
      <c r="C13" s="2" t="str">
        <f>+VLOOKUP($B13,Gesamt!$A$5:$D$300,2,FALSE)</f>
        <v>Ricker</v>
      </c>
      <c r="D13" s="2" t="str">
        <f>+VLOOKUP($B13,Gesamt!$A$5:$D$300,3,FALSE)</f>
        <v>Oliver</v>
      </c>
      <c r="E13" s="1" t="str">
        <f>+VLOOKUP($B13,Gesamt!$A$5:$D$300,4,FALSE)</f>
        <v>Havixbeck</v>
      </c>
      <c r="F13" s="10">
        <f>+VLOOKUP($B13,Gesamt!$A$5:$F$300,5,FALSE)</f>
        <v>26.12</v>
      </c>
      <c r="G13" s="10">
        <f>+VLOOKUP($B13,Gesamt!$A$5:$G$300,6,FALSE)</f>
        <v>25.99</v>
      </c>
      <c r="H13" s="10">
        <f>+VLOOKUP($B13,Gesamt!$A$5:$H$300,7,FALSE)</f>
        <v>25.92</v>
      </c>
      <c r="I13" s="10">
        <f>+VLOOKUP($B13,Gesamt!$A$5:$I$300,8,FALSE)</f>
        <v>25.89</v>
      </c>
      <c r="J13" s="10">
        <f>+VLOOKUP($B13,Gesamt!$A$5:$Q$300,9,FALSE)</f>
        <v>25.84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103.64</v>
      </c>
      <c r="S13" s="8">
        <f t="shared" si="3"/>
        <v>-103.64</v>
      </c>
    </row>
    <row r="14" spans="1:19" ht="12.75">
      <c r="A14" s="1">
        <f t="shared" si="1"/>
        <v>7</v>
      </c>
      <c r="B14" s="1">
        <v>302</v>
      </c>
      <c r="C14" s="2" t="str">
        <f>+VLOOKUP($B14,Gesamt!$A$5:$D$300,2,FALSE)</f>
        <v>Förster</v>
      </c>
      <c r="D14" s="2" t="str">
        <f>+VLOOKUP($B14,Gesamt!$A$5:$D$300,3,FALSE)</f>
        <v>Stefan</v>
      </c>
      <c r="E14" s="1" t="str">
        <f>+VLOOKUP($B14,Gesamt!$A$5:$D$300,4,FALSE)</f>
        <v>Kerpen</v>
      </c>
      <c r="F14" s="10">
        <f>+VLOOKUP($B14,Gesamt!$A$5:$F$300,5,FALSE)</f>
        <v>26.21</v>
      </c>
      <c r="G14" s="10">
        <f>+VLOOKUP($B14,Gesamt!$A$5:$G$300,6,FALSE)</f>
        <v>26.2</v>
      </c>
      <c r="H14" s="10">
        <f>+VLOOKUP($B14,Gesamt!$A$5:$H$300,7,FALSE)</f>
        <v>25.67</v>
      </c>
      <c r="I14" s="10">
        <f>+VLOOKUP($B14,Gesamt!$A$5:$I$300,8,FALSE)</f>
        <v>26.06</v>
      </c>
      <c r="J14" s="10">
        <f>+VLOOKUP($B14,Gesamt!$A$5:$Q$300,9,FALSE)</f>
        <v>25.72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103.65</v>
      </c>
      <c r="S14" s="8">
        <f t="shared" si="3"/>
        <v>-103.65</v>
      </c>
    </row>
    <row r="15" spans="1:19" ht="12.75">
      <c r="A15" s="1">
        <f t="shared" si="1"/>
        <v>8</v>
      </c>
      <c r="B15" s="1">
        <v>328</v>
      </c>
      <c r="C15" s="2" t="str">
        <f>+VLOOKUP($B15,Gesamt!$A$5:$D$300,2,FALSE)</f>
        <v>Brüggemann</v>
      </c>
      <c r="D15" s="2" t="str">
        <f>+VLOOKUP($B15,Gesamt!$A$5:$D$300,3,FALSE)</f>
        <v>Jessica</v>
      </c>
      <c r="E15" s="1" t="str">
        <f>+VLOOKUP($B15,Gesamt!$A$5:$D$300,4,FALSE)</f>
        <v>Havixbeck</v>
      </c>
      <c r="F15" s="10">
        <f>+VLOOKUP($B15,Gesamt!$A$5:$F$300,5,FALSE)</f>
        <v>26.19</v>
      </c>
      <c r="G15" s="10">
        <f>+VLOOKUP($B15,Gesamt!$A$5:$G$300,6,FALSE)</f>
        <v>26.27</v>
      </c>
      <c r="H15" s="10">
        <f>+VLOOKUP($B15,Gesamt!$A$5:$H$300,7,FALSE)</f>
        <v>25.68</v>
      </c>
      <c r="I15" s="10">
        <f>+VLOOKUP($B15,Gesamt!$A$5:$I$300,8,FALSE)</f>
        <v>25.84</v>
      </c>
      <c r="J15" s="10">
        <f>+VLOOKUP($B15,Gesamt!$A$5:$Q$300,9,FALSE)</f>
        <v>25.88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103.67</v>
      </c>
      <c r="S15" s="8">
        <f t="shared" si="3"/>
        <v>-103.67</v>
      </c>
    </row>
    <row r="16" spans="1:19" ht="12.75">
      <c r="A16" s="1">
        <f t="shared" si="1"/>
        <v>9</v>
      </c>
      <c r="B16" s="1">
        <v>322</v>
      </c>
      <c r="C16" s="2" t="str">
        <f>+VLOOKUP($B16,Gesamt!$A$5:$D$300,2,FALSE)</f>
        <v>Kelch</v>
      </c>
      <c r="D16" s="2" t="str">
        <f>+VLOOKUP($B16,Gesamt!$A$5:$D$300,3,FALSE)</f>
        <v>Maria</v>
      </c>
      <c r="E16" s="1" t="str">
        <f>+VLOOKUP($B16,Gesamt!$A$5:$D$300,4,FALSE)</f>
        <v>Bergkamen</v>
      </c>
      <c r="F16" s="10">
        <f>+VLOOKUP($B16,Gesamt!$A$5:$F$300,5,FALSE)</f>
        <v>26.21</v>
      </c>
      <c r="G16" s="10">
        <f>+VLOOKUP($B16,Gesamt!$A$5:$G$300,6,FALSE)</f>
        <v>26.44</v>
      </c>
      <c r="H16" s="10">
        <f>+VLOOKUP($B16,Gesamt!$A$5:$H$300,7,FALSE)</f>
        <v>25.74</v>
      </c>
      <c r="I16" s="10">
        <f>+VLOOKUP($B16,Gesamt!$A$5:$I$300,8,FALSE)</f>
        <v>26.01</v>
      </c>
      <c r="J16" s="10">
        <f>+VLOOKUP($B16,Gesamt!$A$5:$Q$300,9,FALSE)</f>
        <v>25.85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104.04</v>
      </c>
      <c r="S16" s="8">
        <f t="shared" si="3"/>
        <v>-104.04</v>
      </c>
    </row>
    <row r="17" spans="1:19" ht="12.75">
      <c r="A17" s="1">
        <f t="shared" si="1"/>
        <v>10</v>
      </c>
      <c r="B17" s="1">
        <v>381</v>
      </c>
      <c r="C17" s="2" t="str">
        <f>+VLOOKUP($B17,Gesamt!$A$5:$D$300,2,FALSE)</f>
        <v>Blix</v>
      </c>
      <c r="D17" s="2" t="str">
        <f>+VLOOKUP($B17,Gesamt!$A$5:$D$300,3,FALSE)</f>
        <v>Nicola</v>
      </c>
      <c r="E17" s="1" t="str">
        <f>+VLOOKUP($B17,Gesamt!$A$5:$D$300,4,FALSE)</f>
        <v>Viersen</v>
      </c>
      <c r="F17" s="10">
        <f>+VLOOKUP($B17,Gesamt!$A$5:$F$300,5,FALSE)</f>
        <v>26.33</v>
      </c>
      <c r="G17" s="10">
        <f>+VLOOKUP($B17,Gesamt!$A$5:$G$300,6,FALSE)</f>
        <v>25.99</v>
      </c>
      <c r="H17" s="10">
        <f>+VLOOKUP($B17,Gesamt!$A$5:$H$300,7,FALSE)</f>
        <v>26.17</v>
      </c>
      <c r="I17" s="10">
        <f>+VLOOKUP($B17,Gesamt!$A$5:$I$300,8,FALSE)</f>
        <v>26</v>
      </c>
      <c r="J17" s="10">
        <f>+VLOOKUP($B17,Gesamt!$A$5:$Q$300,9,FALSE)</f>
        <v>26.03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104.19</v>
      </c>
      <c r="S17" s="8">
        <f t="shared" si="3"/>
        <v>-104.19</v>
      </c>
    </row>
    <row r="18" spans="1:19" ht="12.75">
      <c r="A18" s="1">
        <f t="shared" si="1"/>
        <v>11</v>
      </c>
      <c r="B18" s="1">
        <v>345</v>
      </c>
      <c r="C18" s="2" t="str">
        <f>+VLOOKUP($B18,Gesamt!$A$5:$D$300,2,FALSE)</f>
        <v>Westermann</v>
      </c>
      <c r="D18" s="2" t="str">
        <f>+VLOOKUP($B18,Gesamt!$A$5:$D$300,3,FALSE)</f>
        <v>Désirée</v>
      </c>
      <c r="E18" s="1" t="str">
        <f>+VLOOKUP($B18,Gesamt!$A$5:$D$300,4,FALSE)</f>
        <v>Overath</v>
      </c>
      <c r="F18" s="10">
        <f>+VLOOKUP($B18,Gesamt!$A$5:$F$300,5,FALSE)</f>
        <v>26.44</v>
      </c>
      <c r="G18" s="10">
        <f>+VLOOKUP($B18,Gesamt!$A$5:$G$300,6,FALSE)</f>
        <v>26.4</v>
      </c>
      <c r="H18" s="10">
        <f>+VLOOKUP($B18,Gesamt!$A$5:$H$300,7,FALSE)</f>
        <v>25.86</v>
      </c>
      <c r="I18" s="10">
        <f>+VLOOKUP($B18,Gesamt!$A$5:$I$300,8,FALSE)</f>
        <v>26.1</v>
      </c>
      <c r="J18" s="10">
        <f>+VLOOKUP($B18,Gesamt!$A$5:$Q$300,9,FALSE)</f>
        <v>26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104.36</v>
      </c>
      <c r="S18" s="8">
        <f t="shared" si="3"/>
        <v>-104.36</v>
      </c>
    </row>
    <row r="19" spans="1:19" ht="12.75">
      <c r="A19" s="1">
        <f t="shared" si="1"/>
        <v>12</v>
      </c>
      <c r="B19" s="1">
        <v>310</v>
      </c>
      <c r="C19" s="2" t="str">
        <f>+VLOOKUP($B19,Gesamt!$A$5:$D$300,2,FALSE)</f>
        <v>Förster</v>
      </c>
      <c r="D19" s="2" t="str">
        <f>+VLOOKUP($B19,Gesamt!$A$5:$D$300,3,FALSE)</f>
        <v>Jan</v>
      </c>
      <c r="E19" s="1" t="str">
        <f>+VLOOKUP($B19,Gesamt!$A$5:$D$300,4,FALSE)</f>
        <v>Simmerath</v>
      </c>
      <c r="F19" s="10">
        <f>+VLOOKUP($B19,Gesamt!$A$5:$F$300,5,FALSE)</f>
        <v>26.67</v>
      </c>
      <c r="G19" s="10">
        <f>+VLOOKUP($B19,Gesamt!$A$5:$G$300,6,FALSE)</f>
        <v>26.2</v>
      </c>
      <c r="H19" s="10">
        <f>+VLOOKUP($B19,Gesamt!$A$5:$H$300,7,FALSE)</f>
        <v>26.21</v>
      </c>
      <c r="I19" s="10">
        <f>+VLOOKUP($B19,Gesamt!$A$5:$I$300,8,FALSE)</f>
        <v>26.01</v>
      </c>
      <c r="J19" s="10">
        <f>+VLOOKUP($B19,Gesamt!$A$5:$Q$300,9,FALSE)</f>
        <v>26.18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104.6</v>
      </c>
      <c r="S19" s="8">
        <f t="shared" si="3"/>
        <v>-104.6</v>
      </c>
    </row>
    <row r="20" spans="1:19" ht="12.75">
      <c r="A20" s="1">
        <f t="shared" si="1"/>
        <v>13</v>
      </c>
      <c r="B20" s="1">
        <v>320</v>
      </c>
      <c r="C20" s="2" t="str">
        <f>+VLOOKUP($B20,Gesamt!$A$5:$D$300,2,FALSE)</f>
        <v>Deck</v>
      </c>
      <c r="D20" s="2" t="str">
        <f>+VLOOKUP($B20,Gesamt!$A$5:$D$300,3,FALSE)</f>
        <v>Sebastian</v>
      </c>
      <c r="E20" s="1" t="str">
        <f>+VLOOKUP($B20,Gesamt!$A$5:$D$300,4,FALSE)</f>
        <v>Simmerath</v>
      </c>
      <c r="F20" s="10">
        <f>+VLOOKUP($B20,Gesamt!$A$5:$F$300,5,FALSE)</f>
        <v>26.41</v>
      </c>
      <c r="G20" s="10">
        <f>+VLOOKUP($B20,Gesamt!$A$5:$G$300,6,FALSE)</f>
        <v>26.4</v>
      </c>
      <c r="H20" s="10">
        <f>+VLOOKUP($B20,Gesamt!$A$5:$H$300,7,FALSE)</f>
        <v>26.01</v>
      </c>
      <c r="I20" s="10">
        <f>+VLOOKUP($B20,Gesamt!$A$5:$I$300,8,FALSE)</f>
        <v>26.14</v>
      </c>
      <c r="J20" s="10">
        <f>+VLOOKUP($B20,Gesamt!$A$5:$Q$300,9,FALSE)</f>
        <v>26.07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104.62</v>
      </c>
      <c r="S20" s="8">
        <f t="shared" si="3"/>
        <v>-104.62</v>
      </c>
    </row>
    <row r="21" spans="1:19" ht="12.75">
      <c r="A21" s="1">
        <f t="shared" si="1"/>
        <v>14</v>
      </c>
      <c r="B21" s="1">
        <v>306</v>
      </c>
      <c r="C21" s="2" t="str">
        <f>+VLOOKUP($B21,Gesamt!$A$5:$D$300,2,FALSE)</f>
        <v>Isaac</v>
      </c>
      <c r="D21" s="2" t="str">
        <f>+VLOOKUP($B21,Gesamt!$A$5:$D$300,3,FALSE)</f>
        <v>Marvin</v>
      </c>
      <c r="E21" s="1" t="str">
        <f>+VLOOKUP($B21,Gesamt!$A$5:$D$300,4,FALSE)</f>
        <v>Simmerath</v>
      </c>
      <c r="F21" s="10">
        <f>+VLOOKUP($B21,Gesamt!$A$5:$F$300,5,FALSE)</f>
        <v>26.5</v>
      </c>
      <c r="G21" s="10">
        <f>+VLOOKUP($B21,Gesamt!$A$5:$G$300,6,FALSE)</f>
        <v>26.47</v>
      </c>
      <c r="H21" s="10">
        <f>+VLOOKUP($B21,Gesamt!$A$5:$H$300,7,FALSE)</f>
        <v>26.17</v>
      </c>
      <c r="I21" s="10">
        <f>+VLOOKUP($B21,Gesamt!$A$5:$I$300,8,FALSE)</f>
        <v>26.03</v>
      </c>
      <c r="J21" s="10">
        <f>+VLOOKUP($B21,Gesamt!$A$5:$Q$300,9,FALSE)</f>
        <v>26.02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104.69</v>
      </c>
      <c r="S21" s="8">
        <f t="shared" si="3"/>
        <v>-104.69</v>
      </c>
    </row>
    <row r="22" spans="1:19" ht="12.75">
      <c r="A22" s="1">
        <f t="shared" si="1"/>
        <v>14</v>
      </c>
      <c r="B22" s="1">
        <v>363</v>
      </c>
      <c r="C22" s="2" t="str">
        <f>+VLOOKUP($B22,Gesamt!$A$5:$D$300,2,FALSE)</f>
        <v>Brüggemann</v>
      </c>
      <c r="D22" s="2" t="str">
        <f>+VLOOKUP($B22,Gesamt!$A$5:$D$300,3,FALSE)</f>
        <v>Jenny</v>
      </c>
      <c r="E22" s="1" t="str">
        <f>+VLOOKUP($B22,Gesamt!$A$5:$D$300,4,FALSE)</f>
        <v>Havixbeck</v>
      </c>
      <c r="F22" s="10">
        <f>+VLOOKUP($B22,Gesamt!$A$5:$F$300,5,FALSE)</f>
        <v>26.55</v>
      </c>
      <c r="G22" s="10">
        <f>+VLOOKUP($B22,Gesamt!$A$5:$G$300,6,FALSE)</f>
        <v>26.29</v>
      </c>
      <c r="H22" s="10">
        <f>+VLOOKUP($B22,Gesamt!$A$5:$H$300,7,FALSE)</f>
        <v>26.05</v>
      </c>
      <c r="I22" s="10">
        <f>+VLOOKUP($B22,Gesamt!$A$5:$I$300,8,FALSE)</f>
        <v>26.2</v>
      </c>
      <c r="J22" s="10">
        <f>+VLOOKUP($B22,Gesamt!$A$5:$Q$300,9,FALSE)</f>
        <v>26.15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104.69</v>
      </c>
      <c r="S22" s="8">
        <f t="shared" si="3"/>
        <v>-104.69</v>
      </c>
    </row>
    <row r="23" spans="1:19" ht="12.75">
      <c r="A23" s="1">
        <f t="shared" si="1"/>
        <v>16</v>
      </c>
      <c r="B23" s="1">
        <v>343</v>
      </c>
      <c r="C23" s="2" t="str">
        <f>+VLOOKUP($B23,Gesamt!$A$5:$D$300,2,FALSE)</f>
        <v>Lorenz</v>
      </c>
      <c r="D23" s="2" t="str">
        <f>+VLOOKUP($B23,Gesamt!$A$5:$D$300,3,FALSE)</f>
        <v>Lucas</v>
      </c>
      <c r="E23" s="1" t="str">
        <f>+VLOOKUP($B23,Gesamt!$A$5:$D$300,4,FALSE)</f>
        <v>Overath</v>
      </c>
      <c r="F23" s="10">
        <f>+VLOOKUP($B23,Gesamt!$A$5:$F$300,5,FALSE)</f>
        <v>26.44</v>
      </c>
      <c r="G23" s="10">
        <f>+VLOOKUP($B23,Gesamt!$A$5:$G$300,6,FALSE)</f>
        <v>26.5</v>
      </c>
      <c r="H23" s="10">
        <f>+VLOOKUP($B23,Gesamt!$A$5:$H$300,7,FALSE)</f>
        <v>25.93</v>
      </c>
      <c r="I23" s="10">
        <f>+VLOOKUP($B23,Gesamt!$A$5:$I$300,8,FALSE)</f>
        <v>26.21</v>
      </c>
      <c r="J23" s="10">
        <f>+VLOOKUP($B23,Gesamt!$A$5:$Q$300,9,FALSE)</f>
        <v>26.19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104.83</v>
      </c>
      <c r="S23" s="8">
        <f t="shared" si="3"/>
        <v>-104.83</v>
      </c>
    </row>
    <row r="24" spans="1:19" ht="12.75">
      <c r="A24" s="1">
        <f t="shared" si="1"/>
        <v>16</v>
      </c>
      <c r="B24" s="1">
        <v>362</v>
      </c>
      <c r="C24" s="2" t="str">
        <f>+VLOOKUP($B24,Gesamt!$A$5:$D$300,2,FALSE)</f>
        <v>Garritsen</v>
      </c>
      <c r="D24" s="2" t="str">
        <f>+VLOOKUP($B24,Gesamt!$A$5:$D$300,3,FALSE)</f>
        <v>Chtistoph</v>
      </c>
      <c r="E24" s="1" t="str">
        <f>+VLOOKUP($B24,Gesamt!$A$5:$D$300,4,FALSE)</f>
        <v>Bad Bentheim</v>
      </c>
      <c r="F24" s="10">
        <f>+VLOOKUP($B24,Gesamt!$A$5:$F$300,5,FALSE)</f>
        <v>26.55</v>
      </c>
      <c r="G24" s="10">
        <f>+VLOOKUP($B24,Gesamt!$A$5:$G$300,6,FALSE)</f>
        <v>26.16</v>
      </c>
      <c r="H24" s="10">
        <f>+VLOOKUP($B24,Gesamt!$A$5:$H$300,7,FALSE)</f>
        <v>26.37</v>
      </c>
      <c r="I24" s="10">
        <f>+VLOOKUP($B24,Gesamt!$A$5:$I$300,8,FALSE)</f>
        <v>26.05</v>
      </c>
      <c r="J24" s="10">
        <f>+VLOOKUP($B24,Gesamt!$A$5:$Q$300,9,FALSE)</f>
        <v>26.25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104.83</v>
      </c>
      <c r="S24" s="8">
        <f t="shared" si="3"/>
        <v>-104.83</v>
      </c>
    </row>
    <row r="25" spans="1:19" ht="12.75">
      <c r="A25" s="1">
        <f t="shared" si="1"/>
        <v>18</v>
      </c>
      <c r="B25" s="1">
        <v>360</v>
      </c>
      <c r="C25" s="2" t="str">
        <f>+VLOOKUP($B25,Gesamt!$A$5:$D$300,2,FALSE)</f>
        <v>Eickmann</v>
      </c>
      <c r="D25" s="2" t="str">
        <f>+VLOOKUP($B25,Gesamt!$A$5:$D$300,3,FALSE)</f>
        <v>Morten</v>
      </c>
      <c r="E25" s="1" t="str">
        <f>+VLOOKUP($B25,Gesamt!$A$5:$D$300,4,FALSE)</f>
        <v>Bad Bentheim</v>
      </c>
      <c r="F25" s="10">
        <f>+VLOOKUP($B25,Gesamt!$A$5:$F$300,5,FALSE)</f>
        <v>26.24</v>
      </c>
      <c r="G25" s="10">
        <f>+VLOOKUP($B25,Gesamt!$A$5:$G$300,6,FALSE)</f>
        <v>26.41</v>
      </c>
      <c r="H25" s="10">
        <f>+VLOOKUP($B25,Gesamt!$A$5:$H$300,7,FALSE)</f>
        <v>26.08</v>
      </c>
      <c r="I25" s="10">
        <f>+VLOOKUP($B25,Gesamt!$A$5:$I$300,8,FALSE)</f>
        <v>26.31</v>
      </c>
      <c r="J25" s="10">
        <f>+VLOOKUP($B25,Gesamt!$A$5:$Q$300,9,FALSE)</f>
        <v>26.05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104.85</v>
      </c>
      <c r="S25" s="8">
        <f t="shared" si="3"/>
        <v>-104.85</v>
      </c>
    </row>
    <row r="26" spans="1:19" ht="12.75">
      <c r="A26" s="1">
        <f t="shared" si="1"/>
        <v>19</v>
      </c>
      <c r="B26" s="1">
        <v>301</v>
      </c>
      <c r="C26" s="2" t="str">
        <f>+VLOOKUP($B26,Gesamt!$A$5:$D$300,2,FALSE)</f>
        <v>Jost</v>
      </c>
      <c r="D26" s="2" t="str">
        <f>+VLOOKUP($B26,Gesamt!$A$5:$D$300,3,FALSE)</f>
        <v>Marcel</v>
      </c>
      <c r="E26" s="1" t="str">
        <f>+VLOOKUP($B26,Gesamt!$A$5:$D$300,4,FALSE)</f>
        <v>Kerpen</v>
      </c>
      <c r="F26" s="10">
        <f>+VLOOKUP($B26,Gesamt!$A$5:$F$300,5,FALSE)</f>
        <v>26.8</v>
      </c>
      <c r="G26" s="10">
        <f>+VLOOKUP($B26,Gesamt!$A$5:$G$300,6,FALSE)</f>
        <v>26.31</v>
      </c>
      <c r="H26" s="10">
        <f>+VLOOKUP($B26,Gesamt!$A$5:$H$300,7,FALSE)</f>
        <v>26.2</v>
      </c>
      <c r="I26" s="10">
        <f>+VLOOKUP($B26,Gesamt!$A$5:$I$300,8,FALSE)</f>
        <v>26.09</v>
      </c>
      <c r="J26" s="10">
        <f>+VLOOKUP($B26,Gesamt!$A$5:$Q$300,9,FALSE)</f>
        <v>26.34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>(F26*$F$4+G26*$G$4+H26*$H$4+I26*$I$4+J26*$J$4+K26*$K$4+L26*$F$4+M26*$G$4+N26*$H$4+O26*$I$4+P26*$J$4+Q26*$K$4)</f>
        <v>104.94</v>
      </c>
      <c r="S26" s="8">
        <f t="shared" si="3"/>
        <v>-104.94</v>
      </c>
    </row>
    <row r="27" spans="1:19" ht="12.75">
      <c r="A27" s="1">
        <f t="shared" si="1"/>
        <v>20</v>
      </c>
      <c r="B27" s="1">
        <v>344</v>
      </c>
      <c r="C27" s="2" t="str">
        <f>+VLOOKUP($B27,Gesamt!$A$5:$D$300,2,FALSE)</f>
        <v>Lorenz</v>
      </c>
      <c r="D27" s="2" t="str">
        <f>+VLOOKUP($B27,Gesamt!$A$5:$D$300,3,FALSE)</f>
        <v>Linda</v>
      </c>
      <c r="E27" s="1" t="str">
        <f>+VLOOKUP($B27,Gesamt!$A$5:$D$300,4,FALSE)</f>
        <v>Overath</v>
      </c>
      <c r="F27" s="10">
        <f>+VLOOKUP($B27,Gesamt!$A$5:$F$300,5,FALSE)</f>
        <v>26.67</v>
      </c>
      <c r="G27" s="10">
        <f>+VLOOKUP($B27,Gesamt!$A$5:$G$300,6,FALSE)</f>
        <v>26.47</v>
      </c>
      <c r="H27" s="10">
        <f>+VLOOKUP($B27,Gesamt!$A$5:$H$300,7,FALSE)</f>
        <v>26.26</v>
      </c>
      <c r="I27" s="10">
        <f>+VLOOKUP($B27,Gesamt!$A$5:$I$300,8,FALSE)</f>
        <v>26.02</v>
      </c>
      <c r="J27" s="10">
        <f>+VLOOKUP($B27,Gesamt!$A$5:$Q$300,9,FALSE)</f>
        <v>26.33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aca="true" t="shared" si="4" ref="R27:R42">(F27*$F$4+G27*$G$4+H27*$H$4+I27*$I$4+J27*$J$4+K27*$K$4+L27*$F$4+M27*$G$4+N27*$H$4+O27*$I$4+P27*$J$4+Q27*$K$4)</f>
        <v>105.08</v>
      </c>
      <c r="S27" s="8">
        <f t="shared" si="3"/>
        <v>-105.08</v>
      </c>
    </row>
    <row r="28" spans="1:19" ht="12.75">
      <c r="A28" s="1">
        <f t="shared" si="1"/>
        <v>21</v>
      </c>
      <c r="B28" s="1">
        <v>308</v>
      </c>
      <c r="C28" s="2" t="str">
        <f>+VLOOKUP($B28,Gesamt!$A$5:$D$300,2,FALSE)</f>
        <v>Förster</v>
      </c>
      <c r="D28" s="2" t="str">
        <f>+VLOOKUP($B28,Gesamt!$A$5:$D$300,3,FALSE)</f>
        <v>Lars</v>
      </c>
      <c r="E28" s="1" t="str">
        <f>+VLOOKUP($B28,Gesamt!$A$5:$D$300,4,FALSE)</f>
        <v>Simmerath</v>
      </c>
      <c r="F28" s="10">
        <f>+VLOOKUP($B28,Gesamt!$A$5:$F$300,5,FALSE)</f>
        <v>26.51</v>
      </c>
      <c r="G28" s="10">
        <f>+VLOOKUP($B28,Gesamt!$A$5:$G$300,6,FALSE)</f>
        <v>26.73</v>
      </c>
      <c r="H28" s="10">
        <f>+VLOOKUP($B28,Gesamt!$A$5:$H$300,7,FALSE)</f>
        <v>26.12</v>
      </c>
      <c r="I28" s="10">
        <f>+VLOOKUP($B28,Gesamt!$A$5:$I$300,8,FALSE)</f>
        <v>26.19</v>
      </c>
      <c r="J28" s="10">
        <f>+VLOOKUP($B28,Gesamt!$A$5:$Q$300,9,FALSE)</f>
        <v>26.11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4"/>
        <v>105.15</v>
      </c>
      <c r="S28" s="8">
        <f t="shared" si="3"/>
        <v>-105.15</v>
      </c>
    </row>
    <row r="29" spans="1:19" ht="12.75">
      <c r="A29" s="1">
        <f t="shared" si="1"/>
        <v>22</v>
      </c>
      <c r="B29" s="1">
        <v>348</v>
      </c>
      <c r="C29" s="2" t="str">
        <f>+VLOOKUP($B29,Gesamt!$A$5:$D$300,2,FALSE)</f>
        <v>Honscha</v>
      </c>
      <c r="D29" s="2" t="str">
        <f>+VLOOKUP($B29,Gesamt!$A$5:$D$300,3,FALSE)</f>
        <v>Moritz</v>
      </c>
      <c r="E29" s="1" t="str">
        <f>+VLOOKUP($B29,Gesamt!$A$5:$D$300,4,FALSE)</f>
        <v>Simmerath</v>
      </c>
      <c r="F29" s="10">
        <f>+VLOOKUP($B29,Gesamt!$A$5:$F$300,5,FALSE)</f>
        <v>26.87</v>
      </c>
      <c r="G29" s="10">
        <f>+VLOOKUP($B29,Gesamt!$A$5:$G$300,6,FALSE)</f>
        <v>26.34</v>
      </c>
      <c r="H29" s="10">
        <f>+VLOOKUP($B29,Gesamt!$A$5:$H$300,7,FALSE)</f>
        <v>26.42</v>
      </c>
      <c r="I29" s="10">
        <f>+VLOOKUP($B29,Gesamt!$A$5:$I$300,8,FALSE)</f>
        <v>26.15</v>
      </c>
      <c r="J29" s="10">
        <f>+VLOOKUP($B29,Gesamt!$A$5:$Q$300,9,FALSE)</f>
        <v>26.31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4"/>
        <v>105.22</v>
      </c>
      <c r="S29" s="8">
        <f t="shared" si="3"/>
        <v>-105.22</v>
      </c>
    </row>
    <row r="30" spans="1:19" ht="12.75">
      <c r="A30" s="1">
        <f t="shared" si="1"/>
        <v>23</v>
      </c>
      <c r="B30" s="1">
        <v>312</v>
      </c>
      <c r="C30" s="2" t="str">
        <f>+VLOOKUP($B30,Gesamt!$A$5:$D$300,2,FALSE)</f>
        <v>Deck</v>
      </c>
      <c r="D30" s="2" t="str">
        <f>+VLOOKUP($B30,Gesamt!$A$5:$D$300,3,FALSE)</f>
        <v>Manuel</v>
      </c>
      <c r="E30" s="1" t="str">
        <f>+VLOOKUP($B30,Gesamt!$A$5:$D$300,4,FALSE)</f>
        <v>Simmerath</v>
      </c>
      <c r="F30" s="10">
        <f>+VLOOKUP($B30,Gesamt!$A$5:$F$300,5,FALSE)</f>
        <v>26.95</v>
      </c>
      <c r="G30" s="10">
        <f>+VLOOKUP($B30,Gesamt!$A$5:$G$300,6,FALSE)</f>
        <v>26.32</v>
      </c>
      <c r="H30" s="10">
        <f>+VLOOKUP($B30,Gesamt!$A$5:$H$300,7,FALSE)</f>
        <v>26.36</v>
      </c>
      <c r="I30" s="10">
        <f>+VLOOKUP($B30,Gesamt!$A$5:$I$300,8,FALSE)</f>
        <v>26.04</v>
      </c>
      <c r="J30" s="10">
        <f>+VLOOKUP($B30,Gesamt!$A$5:$Q$300,9,FALSE)</f>
        <v>26.52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4"/>
        <v>105.24</v>
      </c>
      <c r="S30" s="8">
        <f t="shared" si="3"/>
        <v>-105.24</v>
      </c>
    </row>
    <row r="31" spans="1:19" ht="12.75">
      <c r="A31" s="1">
        <f t="shared" si="1"/>
        <v>24</v>
      </c>
      <c r="B31" s="1">
        <v>355</v>
      </c>
      <c r="C31" s="2" t="str">
        <f>+VLOOKUP($B31,Gesamt!$A$5:$D$300,2,FALSE)</f>
        <v>Claus</v>
      </c>
      <c r="D31" s="2" t="str">
        <f>+VLOOKUP($B31,Gesamt!$A$5:$D$300,3,FALSE)</f>
        <v>Maik</v>
      </c>
      <c r="E31" s="1" t="str">
        <f>+VLOOKUP($B31,Gesamt!$A$5:$D$300,4,FALSE)</f>
        <v>Bergkamen</v>
      </c>
      <c r="F31" s="10">
        <f>+VLOOKUP($B31,Gesamt!$A$5:$F$300,5,FALSE)</f>
        <v>26.7</v>
      </c>
      <c r="G31" s="10">
        <f>+VLOOKUP($B31,Gesamt!$A$5:$G$300,6,FALSE)</f>
        <v>26.56</v>
      </c>
      <c r="H31" s="10">
        <f>+VLOOKUP($B31,Gesamt!$A$5:$H$300,7,FALSE)</f>
        <v>26.41</v>
      </c>
      <c r="I31" s="10">
        <f>+VLOOKUP($B31,Gesamt!$A$5:$I$300,8,FALSE)</f>
        <v>26.07</v>
      </c>
      <c r="J31" s="10">
        <f>+VLOOKUP($B31,Gesamt!$A$5:$Q$300,9,FALSE)</f>
        <v>26.24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4"/>
        <v>105.28</v>
      </c>
      <c r="S31" s="8">
        <f t="shared" si="3"/>
        <v>-105.28</v>
      </c>
    </row>
    <row r="32" spans="1:19" ht="12.75">
      <c r="A32" s="1">
        <f t="shared" si="1"/>
        <v>25</v>
      </c>
      <c r="B32" s="1">
        <v>334</v>
      </c>
      <c r="C32" s="2" t="str">
        <f>+VLOOKUP($B32,Gesamt!$A$5:$D$300,2,FALSE)</f>
        <v>Neubarth</v>
      </c>
      <c r="D32" s="2" t="str">
        <f>+VLOOKUP($B32,Gesamt!$A$5:$D$300,3,FALSE)</f>
        <v>Daniel</v>
      </c>
      <c r="E32" s="1" t="str">
        <f>+VLOOKUP($B32,Gesamt!$A$5:$D$300,4,FALSE)</f>
        <v>Friedrichsfeld</v>
      </c>
      <c r="F32" s="10">
        <f>+VLOOKUP($B32,Gesamt!$A$5:$F$300,5,FALSE)</f>
        <v>26.63</v>
      </c>
      <c r="G32" s="10">
        <f>+VLOOKUP($B32,Gesamt!$A$5:$G$300,6,FALSE)</f>
        <v>26.82</v>
      </c>
      <c r="H32" s="10">
        <f>+VLOOKUP($B32,Gesamt!$A$5:$H$300,7,FALSE)</f>
        <v>26.09</v>
      </c>
      <c r="I32" s="10">
        <f>+VLOOKUP($B32,Gesamt!$A$5:$I$300,8,FALSE)</f>
        <v>26.3</v>
      </c>
      <c r="J32" s="10">
        <f>+VLOOKUP($B32,Gesamt!$A$5:$Q$300,9,FALSE)</f>
        <v>26.13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4"/>
        <v>105.34</v>
      </c>
      <c r="S32" s="8">
        <f t="shared" si="3"/>
        <v>-105.34</v>
      </c>
    </row>
    <row r="33" spans="1:19" ht="12.75">
      <c r="A33" s="1">
        <f t="shared" si="1"/>
        <v>26</v>
      </c>
      <c r="B33" s="1">
        <v>313</v>
      </c>
      <c r="C33" s="2" t="str">
        <f>+VLOOKUP($B33,Gesamt!$A$5:$D$300,2,FALSE)</f>
        <v>Meyer</v>
      </c>
      <c r="D33" s="2" t="str">
        <f>+VLOOKUP($B33,Gesamt!$A$5:$D$300,3,FALSE)</f>
        <v>Patrick</v>
      </c>
      <c r="E33" s="1" t="str">
        <f>+VLOOKUP($B33,Gesamt!$A$5:$D$300,4,FALSE)</f>
        <v>Simmerath</v>
      </c>
      <c r="F33" s="10">
        <f>+VLOOKUP($B33,Gesamt!$A$5:$F$300,5,FALSE)</f>
        <v>26.58</v>
      </c>
      <c r="G33" s="10">
        <f>+VLOOKUP($B33,Gesamt!$A$5:$G$300,6,FALSE)</f>
        <v>26.63</v>
      </c>
      <c r="H33" s="10">
        <f>+VLOOKUP($B33,Gesamt!$A$5:$H$300,7,FALSE)</f>
        <v>26.2</v>
      </c>
      <c r="I33" s="10">
        <f>+VLOOKUP($B33,Gesamt!$A$5:$I$300,8,FALSE)</f>
        <v>26.25</v>
      </c>
      <c r="J33" s="10">
        <f>+VLOOKUP($B33,Gesamt!$A$5:$Q$300,9,FALSE)</f>
        <v>26.28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4"/>
        <v>105.36</v>
      </c>
      <c r="S33" s="8">
        <f t="shared" si="3"/>
        <v>-105.36</v>
      </c>
    </row>
    <row r="34" spans="1:19" ht="12.75">
      <c r="A34" s="1">
        <f t="shared" si="1"/>
        <v>27</v>
      </c>
      <c r="B34" s="1">
        <v>303</v>
      </c>
      <c r="C34" s="2" t="str">
        <f>+VLOOKUP($B34,Gesamt!$A$5:$D$300,2,FALSE)</f>
        <v>Sulitze</v>
      </c>
      <c r="D34" s="2" t="str">
        <f>+VLOOKUP($B34,Gesamt!$A$5:$D$300,3,FALSE)</f>
        <v>Franziska</v>
      </c>
      <c r="E34" s="1" t="str">
        <f>+VLOOKUP($B34,Gesamt!$A$5:$D$300,4,FALSE)</f>
        <v>Bergkamen</v>
      </c>
      <c r="F34" s="10">
        <f>+VLOOKUP($B34,Gesamt!$A$5:$F$300,5,FALSE)</f>
        <v>26.89</v>
      </c>
      <c r="G34" s="10">
        <f>+VLOOKUP($B34,Gesamt!$A$5:$G$300,6,FALSE)</f>
        <v>26.37</v>
      </c>
      <c r="H34" s="10">
        <f>+VLOOKUP($B34,Gesamt!$A$5:$H$300,7,FALSE)</f>
        <v>26.41</v>
      </c>
      <c r="I34" s="10">
        <f>+VLOOKUP($B34,Gesamt!$A$5:$I$300,8,FALSE)</f>
        <v>26.18</v>
      </c>
      <c r="J34" s="10">
        <f>+VLOOKUP($B34,Gesamt!$A$5:$Q$300,9,FALSE)</f>
        <v>26.47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4"/>
        <v>105.43</v>
      </c>
      <c r="S34" s="8">
        <f t="shared" si="3"/>
        <v>-105.43</v>
      </c>
    </row>
    <row r="35" spans="1:19" ht="12.75">
      <c r="A35" s="1">
        <f t="shared" si="1"/>
        <v>28</v>
      </c>
      <c r="B35" s="1">
        <v>339</v>
      </c>
      <c r="C35" s="2" t="str">
        <f>+VLOOKUP($B35,Gesamt!$A$5:$D$300,2,FALSE)</f>
        <v>Förster</v>
      </c>
      <c r="D35" s="2" t="str">
        <f>+VLOOKUP($B35,Gesamt!$A$5:$D$300,3,FALSE)</f>
        <v>Hannah</v>
      </c>
      <c r="E35" s="1" t="str">
        <f>+VLOOKUP($B35,Gesamt!$A$5:$D$300,4,FALSE)</f>
        <v>Simmerath</v>
      </c>
      <c r="F35" s="10">
        <f>+VLOOKUP($B35,Gesamt!$A$5:$F$300,5,FALSE)</f>
        <v>26.48</v>
      </c>
      <c r="G35" s="10">
        <f>+VLOOKUP($B35,Gesamt!$A$5:$G$300,6,FALSE)</f>
        <v>26.65</v>
      </c>
      <c r="H35" s="10">
        <f>+VLOOKUP($B35,Gesamt!$A$5:$H$300,7,FALSE)</f>
        <v>26.21</v>
      </c>
      <c r="I35" s="10">
        <f>+VLOOKUP($B35,Gesamt!$A$5:$I$300,8,FALSE)</f>
        <v>26.37</v>
      </c>
      <c r="J35" s="10">
        <f>+VLOOKUP($B35,Gesamt!$A$5:$Q$300,9,FALSE)</f>
        <v>26.24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4"/>
        <v>105.47</v>
      </c>
      <c r="S35" s="8">
        <f t="shared" si="3"/>
        <v>-105.47</v>
      </c>
    </row>
    <row r="36" spans="1:19" ht="12.75">
      <c r="A36" s="1">
        <f t="shared" si="1"/>
        <v>29</v>
      </c>
      <c r="B36" s="1">
        <v>324</v>
      </c>
      <c r="C36" s="2" t="str">
        <f>+VLOOKUP($B36,Gesamt!$A$5:$D$300,2,FALSE)</f>
        <v>Ricker</v>
      </c>
      <c r="D36" s="2" t="str">
        <f>+VLOOKUP($B36,Gesamt!$A$5:$D$300,3,FALSE)</f>
        <v>Claudia</v>
      </c>
      <c r="E36" s="1" t="str">
        <f>+VLOOKUP($B36,Gesamt!$A$5:$D$300,4,FALSE)</f>
        <v>Havixbeck</v>
      </c>
      <c r="F36" s="10">
        <f>+VLOOKUP($B36,Gesamt!$A$5:$F$300,5,FALSE)</f>
        <v>27.01</v>
      </c>
      <c r="G36" s="10">
        <f>+VLOOKUP($B36,Gesamt!$A$5:$G$300,6,FALSE)</f>
        <v>26.51</v>
      </c>
      <c r="H36" s="10">
        <f>+VLOOKUP($B36,Gesamt!$A$5:$H$300,7,FALSE)</f>
        <v>26.38</v>
      </c>
      <c r="I36" s="10">
        <f>+VLOOKUP($B36,Gesamt!$A$5:$I$300,8,FALSE)</f>
        <v>26.11</v>
      </c>
      <c r="J36" s="10">
        <f>+VLOOKUP($B36,Gesamt!$A$5:$Q$300,9,FALSE)</f>
        <v>26.48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4"/>
        <v>105.48</v>
      </c>
      <c r="S36" s="8">
        <f t="shared" si="3"/>
        <v>-105.48</v>
      </c>
    </row>
    <row r="37" spans="1:19" ht="12.75">
      <c r="A37" s="1">
        <f t="shared" si="1"/>
        <v>30</v>
      </c>
      <c r="B37" s="1">
        <v>354</v>
      </c>
      <c r="C37" s="2" t="str">
        <f>+VLOOKUP($B37,Gesamt!$A$5:$D$300,2,FALSE)</f>
        <v>Förster</v>
      </c>
      <c r="D37" s="2" t="str">
        <f>+VLOOKUP($B37,Gesamt!$A$5:$D$300,3,FALSE)</f>
        <v>Sarah</v>
      </c>
      <c r="E37" s="1" t="str">
        <f>+VLOOKUP($B37,Gesamt!$A$5:$D$300,4,FALSE)</f>
        <v>Kerpen</v>
      </c>
      <c r="F37" s="10">
        <f>+VLOOKUP($B37,Gesamt!$A$5:$F$300,5,FALSE)</f>
        <v>26.39</v>
      </c>
      <c r="G37" s="10">
        <f>+VLOOKUP($B37,Gesamt!$A$5:$G$300,6,FALSE)</f>
        <v>26.83</v>
      </c>
      <c r="H37" s="10">
        <f>+VLOOKUP($B37,Gesamt!$A$5:$H$300,7,FALSE)</f>
        <v>26.19</v>
      </c>
      <c r="I37" s="10">
        <f>+VLOOKUP($B37,Gesamt!$A$5:$I$300,8,FALSE)</f>
        <v>26.32</v>
      </c>
      <c r="J37" s="10">
        <f>+VLOOKUP($B37,Gesamt!$A$5:$Q$300,9,FALSE)</f>
        <v>26.17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4"/>
        <v>105.51</v>
      </c>
      <c r="S37" s="8">
        <f t="shared" si="3"/>
        <v>-105.51</v>
      </c>
    </row>
    <row r="38" spans="1:19" ht="12.75">
      <c r="A38" s="1">
        <f t="shared" si="1"/>
        <v>31</v>
      </c>
      <c r="B38" s="1">
        <v>342</v>
      </c>
      <c r="C38" s="2" t="str">
        <f>+VLOOKUP($B38,Gesamt!$A$5:$D$300,2,FALSE)</f>
        <v>Müller</v>
      </c>
      <c r="D38" s="2" t="str">
        <f>+VLOOKUP($B38,Gesamt!$A$5:$D$300,3,FALSE)</f>
        <v>Leon</v>
      </c>
      <c r="E38" s="1" t="str">
        <f>+VLOOKUP($B38,Gesamt!$A$5:$D$300,4,FALSE)</f>
        <v>Kerpen</v>
      </c>
      <c r="F38" s="10">
        <f>+VLOOKUP($B38,Gesamt!$A$5:$F$300,5,FALSE)</f>
        <v>26.91</v>
      </c>
      <c r="G38" s="10">
        <f>+VLOOKUP($B38,Gesamt!$A$5:$G$300,6,FALSE)</f>
        <v>26.37</v>
      </c>
      <c r="H38" s="10">
        <f>+VLOOKUP($B38,Gesamt!$A$5:$H$300,7,FALSE)</f>
        <v>26.64</v>
      </c>
      <c r="I38" s="10">
        <f>+VLOOKUP($B38,Gesamt!$A$5:$I$300,8,FALSE)</f>
        <v>26.24</v>
      </c>
      <c r="J38" s="10">
        <f>+VLOOKUP($B38,Gesamt!$A$5:$Q$300,9,FALSE)</f>
        <v>26.48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 t="shared" si="4"/>
        <v>105.73</v>
      </c>
      <c r="S38" s="8">
        <f t="shared" si="3"/>
        <v>-105.73</v>
      </c>
    </row>
    <row r="39" spans="1:19" ht="12.75">
      <c r="A39" s="1">
        <f t="shared" si="1"/>
        <v>32</v>
      </c>
      <c r="B39" s="1">
        <v>340</v>
      </c>
      <c r="C39" s="2" t="str">
        <f>+VLOOKUP($B39,Gesamt!$A$5:$D$300,2,FALSE)</f>
        <v>Sippekamp</v>
      </c>
      <c r="D39" s="2" t="str">
        <f>+VLOOKUP($B39,Gesamt!$A$5:$D$300,3,FALSE)</f>
        <v>Marco</v>
      </c>
      <c r="E39" s="1" t="str">
        <f>+VLOOKUP($B39,Gesamt!$A$5:$D$300,4,FALSE)</f>
        <v>Friedrichsfeld</v>
      </c>
      <c r="F39" s="10">
        <f>+VLOOKUP($B39,Gesamt!$A$5:$F$300,5,FALSE)</f>
        <v>27.03</v>
      </c>
      <c r="G39" s="10">
        <f>+VLOOKUP($B39,Gesamt!$A$5:$G$300,6,FALSE)</f>
        <v>26.64</v>
      </c>
      <c r="H39" s="10">
        <f>+VLOOKUP($B39,Gesamt!$A$5:$H$300,7,FALSE)</f>
        <v>26.49</v>
      </c>
      <c r="I39" s="10">
        <f>+VLOOKUP($B39,Gesamt!$A$5:$I$300,8,FALSE)</f>
        <v>26.26</v>
      </c>
      <c r="J39" s="10">
        <f>+VLOOKUP($B39,Gesamt!$A$5:$Q$300,9,FALSE)</f>
        <v>26.37</v>
      </c>
      <c r="K39" s="10">
        <f>+VLOOKUP($B39,Gesamt!$A$5:$Q$300,10,FALSE)</f>
        <v>0</v>
      </c>
      <c r="L39" s="10">
        <f>+VLOOKUP($B39,Gesamt!$A$5:$Q$300,11,FALSE)</f>
        <v>0</v>
      </c>
      <c r="M39" s="10">
        <f>+VLOOKUP($B39,Gesamt!$A$5:$Q$300,12,FALSE)</f>
        <v>0</v>
      </c>
      <c r="N39" s="10">
        <f>+VLOOKUP($B39,Gesamt!$A$5:$Q$300,13,FALSE)</f>
        <v>0</v>
      </c>
      <c r="O39" s="10">
        <f>+VLOOKUP($B39,Gesamt!$A$5:$Q$300,14,FALSE)</f>
        <v>0</v>
      </c>
      <c r="P39" s="10">
        <f>+VLOOKUP($B39,Gesamt!$A$5:$Q$300,15,FALSE)</f>
        <v>0</v>
      </c>
      <c r="Q39" s="10">
        <f>+VLOOKUP($B39,Gesamt!$A$5:$Q$300,16,FALSE)</f>
        <v>0</v>
      </c>
      <c r="R39" s="10">
        <f t="shared" si="4"/>
        <v>105.76</v>
      </c>
      <c r="S39" s="8">
        <f t="shared" si="3"/>
        <v>-105.76</v>
      </c>
    </row>
    <row r="40" spans="1:19" ht="12.75">
      <c r="A40" s="1">
        <f t="shared" si="1"/>
        <v>33</v>
      </c>
      <c r="B40" s="1">
        <v>366</v>
      </c>
      <c r="C40" s="2" t="str">
        <f>+VLOOKUP($B40,Gesamt!$A$5:$D$300,2,FALSE)</f>
        <v>Müller</v>
      </c>
      <c r="D40" s="2" t="str">
        <f>+VLOOKUP($B40,Gesamt!$A$5:$D$300,3,FALSE)</f>
        <v>Julian</v>
      </c>
      <c r="E40" s="1" t="str">
        <f>+VLOOKUP($B40,Gesamt!$A$5:$D$300,4,FALSE)</f>
        <v>Friedrichsfeld</v>
      </c>
      <c r="F40" s="10">
        <f>+VLOOKUP($B40,Gesamt!$A$5:$F$300,5,FALSE)</f>
        <v>27.12</v>
      </c>
      <c r="G40" s="10">
        <f>+VLOOKUP($B40,Gesamt!$A$5:$G$300,6,FALSE)</f>
        <v>26.31</v>
      </c>
      <c r="H40" s="10">
        <f>+VLOOKUP($B40,Gesamt!$A$5:$H$300,7,FALSE)</f>
        <v>26.56</v>
      </c>
      <c r="I40" s="10">
        <f>+VLOOKUP($B40,Gesamt!$A$5:$I$300,8,FALSE)</f>
        <v>26.2</v>
      </c>
      <c r="J40" s="10">
        <f>+VLOOKUP($B40,Gesamt!$A$5:$Q$300,9,FALSE)</f>
        <v>26.78</v>
      </c>
      <c r="K40" s="10">
        <f>+VLOOKUP($B40,Gesamt!$A$5:$Q$300,10,FALSE)</f>
        <v>0</v>
      </c>
      <c r="L40" s="10">
        <f>+VLOOKUP($B40,Gesamt!$A$5:$Q$300,11,FALSE)</f>
        <v>0</v>
      </c>
      <c r="M40" s="10">
        <f>+VLOOKUP($B40,Gesamt!$A$5:$Q$300,12,FALSE)</f>
        <v>0</v>
      </c>
      <c r="N40" s="10">
        <f>+VLOOKUP($B40,Gesamt!$A$5:$Q$300,13,FALSE)</f>
        <v>0</v>
      </c>
      <c r="O40" s="10">
        <f>+VLOOKUP($B40,Gesamt!$A$5:$Q$300,14,FALSE)</f>
        <v>0</v>
      </c>
      <c r="P40" s="10">
        <f>+VLOOKUP($B40,Gesamt!$A$5:$Q$300,15,FALSE)</f>
        <v>0</v>
      </c>
      <c r="Q40" s="10">
        <f>+VLOOKUP($B40,Gesamt!$A$5:$Q$300,16,FALSE)</f>
        <v>0</v>
      </c>
      <c r="R40" s="10">
        <f t="shared" si="4"/>
        <v>105.85</v>
      </c>
      <c r="S40" s="8">
        <f t="shared" si="3"/>
        <v>-105.85</v>
      </c>
    </row>
    <row r="41" spans="1:19" ht="12.75">
      <c r="A41" s="1">
        <f t="shared" si="1"/>
        <v>34</v>
      </c>
      <c r="B41" s="1">
        <v>351</v>
      </c>
      <c r="C41" s="2" t="str">
        <f>+VLOOKUP($B41,Gesamt!$A$5:$D$300,2,FALSE)</f>
        <v>Ingenerf</v>
      </c>
      <c r="D41" s="2" t="str">
        <f>+VLOOKUP($B41,Gesamt!$A$5:$D$300,3,FALSE)</f>
        <v>David</v>
      </c>
      <c r="E41" s="1" t="str">
        <f>+VLOOKUP($B41,Gesamt!$A$5:$D$300,4,FALSE)</f>
        <v>Kerpen</v>
      </c>
      <c r="F41" s="10">
        <f>+VLOOKUP($B41,Gesamt!$A$5:$F$300,5,FALSE)</f>
        <v>26.61</v>
      </c>
      <c r="G41" s="10">
        <f>+VLOOKUP($B41,Gesamt!$A$5:$G$300,6,FALSE)</f>
        <v>26.44</v>
      </c>
      <c r="H41" s="10">
        <f>+VLOOKUP($B41,Gesamt!$A$5:$H$300,7,FALSE)</f>
        <v>26.34</v>
      </c>
      <c r="I41" s="10">
        <f>+VLOOKUP($B41,Gesamt!$A$5:$I$300,8,FALSE)</f>
        <v>26.79</v>
      </c>
      <c r="J41" s="10">
        <f>+VLOOKUP($B41,Gesamt!$A$5:$Q$300,9,FALSE)</f>
        <v>26.35</v>
      </c>
      <c r="K41" s="10">
        <f>+VLOOKUP($B41,Gesamt!$A$5:$Q$300,10,FALSE)</f>
        <v>0</v>
      </c>
      <c r="L41" s="10">
        <f>+VLOOKUP($B41,Gesamt!$A$5:$Q$300,11,FALSE)</f>
        <v>0</v>
      </c>
      <c r="M41" s="10">
        <f>+VLOOKUP($B41,Gesamt!$A$5:$Q$300,12,FALSE)</f>
        <v>0</v>
      </c>
      <c r="N41" s="10">
        <f>+VLOOKUP($B41,Gesamt!$A$5:$Q$300,13,FALSE)</f>
        <v>0</v>
      </c>
      <c r="O41" s="10">
        <f>+VLOOKUP($B41,Gesamt!$A$5:$Q$300,14,FALSE)</f>
        <v>0</v>
      </c>
      <c r="P41" s="10">
        <f>+VLOOKUP($B41,Gesamt!$A$5:$Q$300,15,FALSE)</f>
        <v>0</v>
      </c>
      <c r="Q41" s="10">
        <f>+VLOOKUP($B41,Gesamt!$A$5:$Q$300,16,FALSE)</f>
        <v>0</v>
      </c>
      <c r="R41" s="10">
        <f t="shared" si="4"/>
        <v>105.92</v>
      </c>
      <c r="S41" s="8">
        <f t="shared" si="3"/>
        <v>-105.92</v>
      </c>
    </row>
    <row r="42" spans="1:19" ht="12.75">
      <c r="A42" s="1">
        <f t="shared" si="1"/>
        <v>35</v>
      </c>
      <c r="B42" s="1">
        <v>382</v>
      </c>
      <c r="C42" s="2" t="str">
        <f>+VLOOKUP($B42,Gesamt!$A$5:$D$300,2,FALSE)</f>
        <v>Blix</v>
      </c>
      <c r="D42" s="2" t="str">
        <f>+VLOOKUP($B42,Gesamt!$A$5:$D$300,3,FALSE)</f>
        <v>Leonie</v>
      </c>
      <c r="E42" s="1" t="str">
        <f>+VLOOKUP($B42,Gesamt!$A$5:$D$300,4,FALSE)</f>
        <v>Viersen</v>
      </c>
      <c r="F42" s="10">
        <f>+VLOOKUP($B42,Gesamt!$A$5:$F$300,5,FALSE)</f>
        <v>26.62</v>
      </c>
      <c r="G42" s="10">
        <f>+VLOOKUP($B42,Gesamt!$A$5:$G$300,6,FALSE)</f>
        <v>26.68</v>
      </c>
      <c r="H42" s="10">
        <f>+VLOOKUP($B42,Gesamt!$A$5:$H$300,7,FALSE)</f>
        <v>26.63</v>
      </c>
      <c r="I42" s="10">
        <f>+VLOOKUP($B42,Gesamt!$A$5:$I$300,8,FALSE)</f>
        <v>26.4</v>
      </c>
      <c r="J42" s="10">
        <f>+VLOOKUP($B42,Gesamt!$A$5:$Q$300,9,FALSE)</f>
        <v>26.43</v>
      </c>
      <c r="K42" s="10">
        <f>+VLOOKUP($B42,Gesamt!$A$5:$Q$300,10,FALSE)</f>
        <v>0</v>
      </c>
      <c r="L42" s="10">
        <f>+VLOOKUP($B42,Gesamt!$A$5:$Q$300,11,FALSE)</f>
        <v>0</v>
      </c>
      <c r="M42" s="10">
        <f>+VLOOKUP($B42,Gesamt!$A$5:$Q$300,12,FALSE)</f>
        <v>0</v>
      </c>
      <c r="N42" s="10">
        <f>+VLOOKUP($B42,Gesamt!$A$5:$Q$300,13,FALSE)</f>
        <v>0</v>
      </c>
      <c r="O42" s="10">
        <f>+VLOOKUP($B42,Gesamt!$A$5:$Q$300,14,FALSE)</f>
        <v>0</v>
      </c>
      <c r="P42" s="10">
        <f>+VLOOKUP($B42,Gesamt!$A$5:$Q$300,15,FALSE)</f>
        <v>0</v>
      </c>
      <c r="Q42" s="10">
        <f>+VLOOKUP($B42,Gesamt!$A$5:$Q$300,16,FALSE)</f>
        <v>0</v>
      </c>
      <c r="R42" s="10">
        <f t="shared" si="4"/>
        <v>106.14</v>
      </c>
      <c r="S42" s="8">
        <f t="shared" si="3"/>
        <v>-106.14</v>
      </c>
    </row>
    <row r="43" spans="1:19" ht="12.75">
      <c r="A43" s="1">
        <f t="shared" si="1"/>
        <v>36</v>
      </c>
      <c r="B43" s="1">
        <v>336</v>
      </c>
      <c r="C43" s="2" t="str">
        <f>+VLOOKUP($B43,Gesamt!$A$5:$D$300,2,FALSE)</f>
        <v>Wolters</v>
      </c>
      <c r="D43" s="2" t="str">
        <f>+VLOOKUP($B43,Gesamt!$A$5:$D$300,3,FALSE)</f>
        <v>Philipp</v>
      </c>
      <c r="E43" s="1" t="str">
        <f>+VLOOKUP($B43,Gesamt!$A$5:$D$300,4,FALSE)</f>
        <v>Kerpen</v>
      </c>
      <c r="F43" s="10">
        <f>+VLOOKUP($B43,Gesamt!$A$5:$F$300,5,FALSE)</f>
        <v>27.16</v>
      </c>
      <c r="G43" s="10">
        <f>+VLOOKUP($B43,Gesamt!$A$5:$G$300,6,FALSE)</f>
        <v>26.76</v>
      </c>
      <c r="H43" s="10">
        <f>+VLOOKUP($B43,Gesamt!$A$5:$H$300,7,FALSE)</f>
        <v>26.64</v>
      </c>
      <c r="I43" s="10">
        <f>+VLOOKUP($B43,Gesamt!$A$5:$I$300,8,FALSE)</f>
        <v>26.29</v>
      </c>
      <c r="J43" s="10">
        <f>+VLOOKUP($B43,Gesamt!$A$5:$Q$300,9,FALSE)</f>
        <v>26.87</v>
      </c>
      <c r="K43" s="10">
        <f>+VLOOKUP($B43,Gesamt!$A$5:$Q$300,10,FALSE)</f>
        <v>0</v>
      </c>
      <c r="L43" s="10">
        <f>+VLOOKUP($B43,Gesamt!$A$5:$Q$300,11,FALSE)</f>
        <v>0</v>
      </c>
      <c r="M43" s="10">
        <f>+VLOOKUP($B43,Gesamt!$A$5:$Q$300,12,FALSE)</f>
        <v>0</v>
      </c>
      <c r="N43" s="10">
        <f>+VLOOKUP($B43,Gesamt!$A$5:$Q$300,13,FALSE)</f>
        <v>0</v>
      </c>
      <c r="O43" s="10">
        <f>+VLOOKUP($B43,Gesamt!$A$5:$Q$300,14,FALSE)</f>
        <v>0</v>
      </c>
      <c r="P43" s="10">
        <f>+VLOOKUP($B43,Gesamt!$A$5:$Q$300,15,FALSE)</f>
        <v>0</v>
      </c>
      <c r="Q43" s="10">
        <f>+VLOOKUP($B43,Gesamt!$A$5:$Q$300,16,FALSE)</f>
        <v>0</v>
      </c>
      <c r="R43" s="10">
        <f>(F43*$F$4+G43*$G$4+H43*$H$4+I43*$I$4+J43*$J$4+K43*$K$4+L43*$F$4+M43*$G$4+N43*$H$4+O43*$I$4+P43*$J$4+Q43*$K$4)</f>
        <v>106.56</v>
      </c>
      <c r="S43" s="8">
        <f t="shared" si="3"/>
        <v>-106.56</v>
      </c>
    </row>
    <row r="44" spans="1:19" ht="12.75">
      <c r="A44" s="1">
        <f t="shared" si="1"/>
        <v>37</v>
      </c>
      <c r="B44" s="1">
        <v>311</v>
      </c>
      <c r="C44" s="2" t="str">
        <f>+VLOOKUP($B44,Gesamt!$A$5:$D$300,2,FALSE)</f>
        <v>Konietzny</v>
      </c>
      <c r="D44" s="2" t="str">
        <f>+VLOOKUP($B44,Gesamt!$A$5:$D$300,3,FALSE)</f>
        <v>Mario</v>
      </c>
      <c r="E44" s="1" t="str">
        <f>+VLOOKUP($B44,Gesamt!$A$5:$D$300,4,FALSE)</f>
        <v>Kerpen</v>
      </c>
      <c r="F44" s="10">
        <f>+VLOOKUP($B44,Gesamt!$A$5:$F$300,5,FALSE)</f>
        <v>26.85</v>
      </c>
      <c r="G44" s="10">
        <f>+VLOOKUP($B44,Gesamt!$A$5:$G$300,6,FALSE)</f>
        <v>27.04</v>
      </c>
      <c r="H44" s="10">
        <f>+VLOOKUP($B44,Gesamt!$A$5:$H$300,7,FALSE)</f>
        <v>26.41</v>
      </c>
      <c r="I44" s="10">
        <f>+VLOOKUP($B44,Gesamt!$A$5:$I$300,8,FALSE)</f>
        <v>26.76</v>
      </c>
      <c r="J44" s="10">
        <f>+VLOOKUP($B44,Gesamt!$A$5:$Q$300,9,FALSE)</f>
        <v>26.39</v>
      </c>
      <c r="K44" s="10">
        <f>+VLOOKUP($B44,Gesamt!$A$5:$Q$300,10,FALSE)</f>
        <v>0</v>
      </c>
      <c r="L44" s="10">
        <f>+VLOOKUP($B44,Gesamt!$A$5:$Q$300,11,FALSE)</f>
        <v>0</v>
      </c>
      <c r="M44" s="10">
        <f>+VLOOKUP($B44,Gesamt!$A$5:$Q$300,12,FALSE)</f>
        <v>0</v>
      </c>
      <c r="N44" s="10">
        <f>+VLOOKUP($B44,Gesamt!$A$5:$Q$300,13,FALSE)</f>
        <v>0</v>
      </c>
      <c r="O44" s="10">
        <f>+VLOOKUP($B44,Gesamt!$A$5:$Q$300,14,FALSE)</f>
        <v>0</v>
      </c>
      <c r="P44" s="10">
        <f>+VLOOKUP($B44,Gesamt!$A$5:$Q$300,15,FALSE)</f>
        <v>0</v>
      </c>
      <c r="Q44" s="10">
        <f>+VLOOKUP($B44,Gesamt!$A$5:$Q$300,16,FALSE)</f>
        <v>0</v>
      </c>
      <c r="R44" s="10">
        <f>(F44*$F$4+G44*$G$4+H44*$H$4+I44*$I$4+J44*$J$4+K44*$K$4+L44*$F$4+M44*$G$4+N44*$H$4+O44*$I$4+P44*$J$4+Q44*$K$4)</f>
        <v>106.6</v>
      </c>
      <c r="S44" s="8">
        <f t="shared" si="3"/>
        <v>-106.6</v>
      </c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2008-06-01T19:00:28Z</cp:lastPrinted>
  <dcterms:created xsi:type="dcterms:W3CDTF">2000-04-24T15:54:13Z</dcterms:created>
  <dcterms:modified xsi:type="dcterms:W3CDTF">2008-06-01T20:12:39Z</dcterms:modified>
  <cp:category/>
  <cp:version/>
  <cp:contentType/>
  <cp:contentStatus/>
</cp:coreProperties>
</file>