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1"/>
  </bookViews>
  <sheets>
    <sheet name="Gesamt" sheetId="1" r:id="rId1"/>
    <sheet name="Junior Ort" sheetId="2" r:id="rId2"/>
    <sheet name="Senior Ort " sheetId="3" r:id="rId3"/>
    <sheet name="Junior Gäste" sheetId="4" r:id="rId4"/>
    <sheet name="Senior Gäste" sheetId="5" r:id="rId5"/>
    <sheet name="Elite XL" sheetId="6" r:id="rId6"/>
    <sheet name="Quali JUNIOR" sheetId="7" r:id="rId7"/>
    <sheet name="Quali SENIOR" sheetId="8" r:id="rId8"/>
  </sheets>
  <definedNames>
    <definedName name="_xlnm.Print_Titles" localSheetId="5">'Elite XL'!$7:$7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6">'Quali JUNIOR'!$7:$7</definedName>
    <definedName name="_xlnm.Print_Titles" localSheetId="7">'Quali SENIOR'!$7:$7</definedName>
    <definedName name="_xlnm.Print_Titles" localSheetId="4">'Senior Gäste'!$7:$7</definedName>
    <definedName name="_xlnm.Print_Titles" localSheetId="2">'Senior Ort 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<sst xmlns="http://schemas.openxmlformats.org/spreadsheetml/2006/main" count="1032" uniqueCount="510">
  <si>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</si>
  <si>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</si>
  <si>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</si>
  <si>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</si>
  <si>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</si>
  <si>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</si>
  <si>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</si>
  <si>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</si>
  <si>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</si>
  <si>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</si>
  <si>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</si>
  <si>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</si>
  <si>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</si>
  <si>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</si>
  <si>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</si>
  <si>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</si>
  <si>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</si>
  <si>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</si>
  <si>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</si>
  <si>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</si>
  <si>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</si>
  <si>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</si>
  <si>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</si>
  <si>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Schledehausen</t>
  </si>
  <si>
    <t>Markus</t>
  </si>
  <si>
    <t>Brinkmann</t>
  </si>
  <si>
    <t>Dominic</t>
  </si>
  <si>
    <t>Weking</t>
  </si>
  <si>
    <t>Henrik</t>
  </si>
  <si>
    <t>Ahrens</t>
  </si>
  <si>
    <t>Maximilian</t>
  </si>
  <si>
    <t>Darms</t>
  </si>
  <si>
    <t>Mattis</t>
  </si>
  <si>
    <t>Niemann</t>
  </si>
  <si>
    <t>Jonas</t>
  </si>
  <si>
    <t>Burke</t>
  </si>
  <si>
    <t>Lara</t>
  </si>
  <si>
    <t>Restemeyer</t>
  </si>
  <si>
    <t>Sara</t>
  </si>
  <si>
    <t>Wischmeier</t>
  </si>
  <si>
    <t>Fabian</t>
  </si>
  <si>
    <t>Schoppe</t>
  </si>
  <si>
    <t>Moritz</t>
  </si>
  <si>
    <t>Wisnievski</t>
  </si>
  <si>
    <t>Bad Bentheim</t>
  </si>
  <si>
    <t>Emilie</t>
  </si>
  <si>
    <t>Sluet</t>
  </si>
  <si>
    <t>Felix</t>
  </si>
  <si>
    <t>Börner</t>
  </si>
  <si>
    <t>Tobias</t>
  </si>
  <si>
    <t>Holder</t>
  </si>
  <si>
    <t>Bennet</t>
  </si>
  <si>
    <t>Hopp</t>
  </si>
  <si>
    <t>Weckenbrock</t>
  </si>
  <si>
    <t>Steffen</t>
  </si>
  <si>
    <t>Leusmann</t>
  </si>
  <si>
    <t>gr. Hüütmann</t>
  </si>
  <si>
    <t>Christian</t>
  </si>
  <si>
    <t>Voellink</t>
  </si>
  <si>
    <t>Havixbeck</t>
  </si>
  <si>
    <t>Linke</t>
  </si>
  <si>
    <t>Friedrichsfeld</t>
  </si>
  <si>
    <t>Wulf</t>
  </si>
  <si>
    <t>Leander</t>
  </si>
  <si>
    <t>Haase</t>
  </si>
  <si>
    <t>Flemming</t>
  </si>
  <si>
    <t>Frederic</t>
  </si>
  <si>
    <t>Terfurth</t>
  </si>
  <si>
    <t>Leon</t>
  </si>
  <si>
    <t xml:space="preserve">Hülser </t>
  </si>
  <si>
    <t>Gina</t>
  </si>
  <si>
    <t>Brand</t>
  </si>
  <si>
    <t>Kathleen</t>
  </si>
  <si>
    <t>Geilenkirchen</t>
  </si>
  <si>
    <t>Melina</t>
  </si>
  <si>
    <t xml:space="preserve">Sonis </t>
  </si>
  <si>
    <t>Marius</t>
  </si>
  <si>
    <t>Toebe</t>
  </si>
  <si>
    <t>Mettingen</t>
  </si>
  <si>
    <t>Robin</t>
  </si>
  <si>
    <t>Neuhaus</t>
  </si>
  <si>
    <t>Viersen</t>
  </si>
  <si>
    <t>Charlotte</t>
  </si>
  <si>
    <t>Blix</t>
  </si>
  <si>
    <t>Viktor</t>
  </si>
  <si>
    <t>Lutze</t>
  </si>
  <si>
    <t>Jason</t>
  </si>
  <si>
    <t>Gehring</t>
  </si>
  <si>
    <t>Daniel</t>
  </si>
  <si>
    <t>Klemmer</t>
  </si>
  <si>
    <t>Stromberg</t>
  </si>
  <si>
    <t>Ben</t>
  </si>
  <si>
    <t>Walljasper</t>
  </si>
  <si>
    <t>Johan</t>
  </si>
  <si>
    <t>Freudenberg</t>
  </si>
  <si>
    <t>Steven</t>
  </si>
  <si>
    <t>Rödder</t>
  </si>
  <si>
    <t>Myriam</t>
  </si>
  <si>
    <t>Stuckenkemper</t>
  </si>
  <si>
    <t>Jana-Lena</t>
  </si>
  <si>
    <t>Ricker</t>
  </si>
  <si>
    <t>Michalczyk</t>
  </si>
  <si>
    <t>Falco</t>
  </si>
  <si>
    <t>Heidzig</t>
  </si>
  <si>
    <t>Jaqueline</t>
  </si>
  <si>
    <t>André</t>
  </si>
  <si>
    <t>Jens</t>
  </si>
  <si>
    <t>Rammert</t>
  </si>
  <si>
    <t>Kerpen</t>
  </si>
  <si>
    <t>Philipp</t>
  </si>
  <si>
    <t>Nickel</t>
  </si>
  <si>
    <t>Franziska</t>
  </si>
  <si>
    <t>Gösling</t>
  </si>
  <si>
    <t>Lea-Maria</t>
  </si>
  <si>
    <t>Osterbrink</t>
  </si>
  <si>
    <t>Bergkamen</t>
  </si>
  <si>
    <t>Isabell</t>
  </si>
  <si>
    <t xml:space="preserve">Claus </t>
  </si>
  <si>
    <t>Genzen</t>
  </si>
  <si>
    <t>Michel</t>
  </si>
  <si>
    <t>Risse</t>
  </si>
  <si>
    <t>Vanessa</t>
  </si>
  <si>
    <t>Wolters</t>
  </si>
  <si>
    <t>Johannes</t>
  </si>
  <si>
    <t>Pauling</t>
  </si>
  <si>
    <t>Kennard</t>
  </si>
  <si>
    <t>Seebich</t>
  </si>
  <si>
    <t>Hannah</t>
  </si>
  <si>
    <t>Förster</t>
  </si>
  <si>
    <t>Matthias</t>
  </si>
  <si>
    <t>Krumkamp</t>
  </si>
  <si>
    <t>Caroline</t>
  </si>
  <si>
    <t>Krechter</t>
  </si>
  <si>
    <t>Marie-Charlotte</t>
  </si>
  <si>
    <t>Voß</t>
  </si>
  <si>
    <t>Oliver</t>
  </si>
  <si>
    <t>Schwengers</t>
  </si>
  <si>
    <t>Jannik</t>
  </si>
  <si>
    <t>Schütt</t>
  </si>
  <si>
    <t>Lukas</t>
  </si>
  <si>
    <t>Nina</t>
  </si>
  <si>
    <t>Valtwies</t>
  </si>
  <si>
    <t>Ann-Marie</t>
  </si>
  <si>
    <t>Mrozik</t>
  </si>
  <si>
    <t>Wallmeyer</t>
  </si>
  <si>
    <t>Garritsen</t>
  </si>
  <si>
    <t>Matteo</t>
  </si>
  <si>
    <t>Becker</t>
  </si>
  <si>
    <t>Ricarda</t>
  </si>
  <si>
    <t>Kelch</t>
  </si>
  <si>
    <t>Müller</t>
  </si>
  <si>
    <t>Xanten</t>
  </si>
  <si>
    <t>Erik</t>
  </si>
  <si>
    <t>Plinius</t>
  </si>
  <si>
    <t>Matthis</t>
  </si>
  <si>
    <t>Roth</t>
  </si>
  <si>
    <t>Simmerath</t>
  </si>
  <si>
    <t>Malte</t>
  </si>
  <si>
    <t>Honscha</t>
  </si>
  <si>
    <t>Overwaul</t>
  </si>
  <si>
    <t>Marcel</t>
  </si>
  <si>
    <t>Gentzsch</t>
  </si>
  <si>
    <t>Kues</t>
  </si>
  <si>
    <t>Luzie</t>
  </si>
  <si>
    <t>Hiegemann</t>
  </si>
  <si>
    <t>Torben</t>
  </si>
  <si>
    <t>Eickmann</t>
  </si>
  <si>
    <t>Henning</t>
  </si>
  <si>
    <t>Overath</t>
  </si>
  <si>
    <t>Sebastian</t>
  </si>
  <si>
    <t>Eckert</t>
  </si>
  <si>
    <t>Mara</t>
  </si>
  <si>
    <t>Florian</t>
  </si>
  <si>
    <t>Lange</t>
  </si>
  <si>
    <t>Étienne</t>
  </si>
  <si>
    <t>Patricia</t>
  </si>
  <si>
    <t>Kuhl</t>
  </si>
  <si>
    <t>Michael</t>
  </si>
  <si>
    <t>Späker</t>
  </si>
  <si>
    <t>Jule</t>
  </si>
  <si>
    <t>Gößling</t>
  </si>
  <si>
    <t>Ina</t>
  </si>
  <si>
    <t>Sonneborn</t>
  </si>
  <si>
    <t>Jacqueline</t>
  </si>
  <si>
    <t>Näther</t>
  </si>
  <si>
    <t>Tom</t>
  </si>
  <si>
    <t>Dominik</t>
  </si>
  <si>
    <t>Leismann</t>
  </si>
  <si>
    <t>Johanna</t>
  </si>
  <si>
    <t>Vogel</t>
  </si>
  <si>
    <t>Annelien</t>
  </si>
  <si>
    <t>Huizinga</t>
  </si>
  <si>
    <t>Kim</t>
  </si>
  <si>
    <t>Clausmeier</t>
  </si>
  <si>
    <t>Julian</t>
  </si>
  <si>
    <t>van Loo</t>
  </si>
  <si>
    <t>Walsh</t>
  </si>
  <si>
    <t>Klaus</t>
  </si>
  <si>
    <t>Brüssow</t>
  </si>
  <si>
    <t>Leonie</t>
  </si>
  <si>
    <t>Nicola</t>
  </si>
  <si>
    <t>Rico</t>
  </si>
  <si>
    <t>Offermann</t>
  </si>
  <si>
    <t>Maren</t>
  </si>
  <si>
    <t>Klein</t>
  </si>
  <si>
    <t>Kevin</t>
  </si>
  <si>
    <t>Rheine</t>
  </si>
  <si>
    <t>Katharina</t>
  </si>
  <si>
    <t>Eberhardt</t>
  </si>
  <si>
    <t>Mirko</t>
  </si>
  <si>
    <t>Sabrina</t>
  </si>
  <si>
    <t>Schmitz</t>
  </si>
  <si>
    <t>Stagge</t>
  </si>
  <si>
    <t>Nicole</t>
  </si>
  <si>
    <t>Großerohde</t>
  </si>
  <si>
    <t>Bisping</t>
  </si>
  <si>
    <t>Jenny</t>
  </si>
  <si>
    <t>Brüggemann</t>
  </si>
  <si>
    <t>Christoph</t>
  </si>
  <si>
    <t>Ann Christin</t>
  </si>
  <si>
    <t>Horstkötter</t>
  </si>
  <si>
    <t>Morten</t>
  </si>
  <si>
    <t>Klinke</t>
  </si>
  <si>
    <t>Pia Anna</t>
  </si>
  <si>
    <t>Maik</t>
  </si>
  <si>
    <t>Sarah</t>
  </si>
  <si>
    <t>Mark</t>
  </si>
  <si>
    <t>Hegner</t>
  </si>
  <si>
    <t>David</t>
  </si>
  <si>
    <t>Ingenerf</t>
  </si>
  <si>
    <t>Joline</t>
  </si>
  <si>
    <t>Bollwerk</t>
  </si>
  <si>
    <t>Oberscheidt</t>
  </si>
  <si>
    <t>Osnabrück</t>
  </si>
  <si>
    <t>Jolanda</t>
  </si>
  <si>
    <t>Jostes</t>
  </si>
  <si>
    <t>Angelique</t>
  </si>
  <si>
    <t>Mountain</t>
  </si>
  <si>
    <t>Désirée</t>
  </si>
  <si>
    <t>Westermann</t>
  </si>
  <si>
    <t>Linda</t>
  </si>
  <si>
    <t>Lorenz</t>
  </si>
  <si>
    <t>Lucas</t>
  </si>
  <si>
    <t>Cloth</t>
  </si>
  <si>
    <t>Marco</t>
  </si>
  <si>
    <t>Sippekamp</t>
  </si>
  <si>
    <t>Carina</t>
  </si>
  <si>
    <t>Harrer</t>
  </si>
  <si>
    <t>Fregin</t>
  </si>
  <si>
    <t>Finja</t>
  </si>
  <si>
    <t>Brückerhoff</t>
  </si>
  <si>
    <t>Neubarth</t>
  </si>
  <si>
    <t>Ruppichteroth</t>
  </si>
  <si>
    <t>Lena</t>
  </si>
  <si>
    <t>Wunderlich</t>
  </si>
  <si>
    <t xml:space="preserve">Späker </t>
  </si>
  <si>
    <t>Krafczyk</t>
  </si>
  <si>
    <t>Yannik</t>
  </si>
  <si>
    <t>Jessica</t>
  </si>
  <si>
    <t>Schimanski</t>
  </si>
  <si>
    <t>Martin</t>
  </si>
  <si>
    <t>Tenambergen</t>
  </si>
  <si>
    <t>Fabio</t>
  </si>
  <si>
    <t>Zwenger</t>
  </si>
  <si>
    <t>Claudia</t>
  </si>
  <si>
    <t>Chiara</t>
  </si>
  <si>
    <t>Maria</t>
  </si>
  <si>
    <t>Melissa</t>
  </si>
  <si>
    <t>Hummels</t>
  </si>
  <si>
    <t>Deck</t>
  </si>
  <si>
    <t>Kai</t>
  </si>
  <si>
    <t>Sandra</t>
  </si>
  <si>
    <t>Gorgus</t>
  </si>
  <si>
    <t xml:space="preserve">Christin </t>
  </si>
  <si>
    <t>Bloch</t>
  </si>
  <si>
    <t>Laura</t>
  </si>
  <si>
    <t>Isaac</t>
  </si>
  <si>
    <t>Benedikt</t>
  </si>
  <si>
    <t>Reinelt</t>
  </si>
  <si>
    <t>Patrick</t>
  </si>
  <si>
    <t>Meyer</t>
  </si>
  <si>
    <t>Manuel</t>
  </si>
  <si>
    <t>Mario</t>
  </si>
  <si>
    <t>Konietzny</t>
  </si>
  <si>
    <t>Jan</t>
  </si>
  <si>
    <t>Anna</t>
  </si>
  <si>
    <t>Schnatz</t>
  </si>
  <si>
    <t xml:space="preserve">Lars </t>
  </si>
  <si>
    <t>Marvin</t>
  </si>
  <si>
    <t>Jost</t>
  </si>
  <si>
    <t>Sulitze</t>
  </si>
  <si>
    <t>Stefan</t>
  </si>
  <si>
    <t>Pascal</t>
  </si>
  <si>
    <t>Schröer</t>
  </si>
  <si>
    <t>Hinricher</t>
  </si>
  <si>
    <t>Helge</t>
  </si>
  <si>
    <t>Erika</t>
  </si>
  <si>
    <t>Nils</t>
  </si>
  <si>
    <t xml:space="preserve">Brünning </t>
  </si>
  <si>
    <t>Hollunder</t>
  </si>
  <si>
    <t>Strucken</t>
  </si>
  <si>
    <t>Thimo</t>
  </si>
  <si>
    <t>Timm</t>
  </si>
  <si>
    <t>van Limbeck</t>
  </si>
  <si>
    <t>Cetinkaya</t>
  </si>
  <si>
    <t>Deniz</t>
  </si>
  <si>
    <t>Maxim</t>
  </si>
  <si>
    <t>Huppertz</t>
  </si>
  <si>
    <t>Lütke</t>
  </si>
  <si>
    <t>Sven</t>
  </si>
  <si>
    <t>Piening</t>
  </si>
  <si>
    <t>Rosalie</t>
  </si>
  <si>
    <t>Natascha</t>
  </si>
  <si>
    <t>Vordermark</t>
  </si>
  <si>
    <t>Hemminghaus</t>
  </si>
  <si>
    <t>Lennard</t>
  </si>
  <si>
    <t>Leeker</t>
  </si>
  <si>
    <t>38,87</t>
  </si>
  <si>
    <t>37,47</t>
  </si>
  <si>
    <t>37,97</t>
  </si>
  <si>
    <t>37,80</t>
  </si>
  <si>
    <t>38,74</t>
  </si>
  <si>
    <t>37,78</t>
  </si>
  <si>
    <t>38,30</t>
  </si>
  <si>
    <t>37,98</t>
  </si>
  <si>
    <t>38,45</t>
  </si>
  <si>
    <t>38,68</t>
  </si>
  <si>
    <t>37,82</t>
  </si>
  <si>
    <t>38,56</t>
  </si>
  <si>
    <t>37,75</t>
  </si>
  <si>
    <t>37,62</t>
  </si>
  <si>
    <t>38,32</t>
  </si>
  <si>
    <t>37,89</t>
  </si>
  <si>
    <t>38,23</t>
  </si>
  <si>
    <t>38,92</t>
  </si>
  <si>
    <t>39,93</t>
  </si>
  <si>
    <t>38,84</t>
  </si>
  <si>
    <t>39,22</t>
  </si>
  <si>
    <t>39,63</t>
  </si>
  <si>
    <t>40,00</t>
  </si>
  <si>
    <t>39,71</t>
  </si>
  <si>
    <t>39,87</t>
  </si>
  <si>
    <t>39,28</t>
  </si>
  <si>
    <t>40,33</t>
  </si>
  <si>
    <t>39,05</t>
  </si>
  <si>
    <t>36,47</t>
  </si>
  <si>
    <t>36,37</t>
  </si>
  <si>
    <t>37,99</t>
  </si>
  <si>
    <t>36,48</t>
  </si>
  <si>
    <t>37,73</t>
  </si>
  <si>
    <t>38,10</t>
  </si>
  <si>
    <t>37,37</t>
  </si>
  <si>
    <t>37,96</t>
  </si>
  <si>
    <t>38,09</t>
  </si>
  <si>
    <t>37,95</t>
  </si>
  <si>
    <t>38,73</t>
  </si>
  <si>
    <t>39,17</t>
  </si>
  <si>
    <t>38,67</t>
  </si>
  <si>
    <t>38,81</t>
  </si>
  <si>
    <t>38,53</t>
  </si>
  <si>
    <t>37,74</t>
  </si>
  <si>
    <t>38,57</t>
  </si>
  <si>
    <t>37,16</t>
  </si>
  <si>
    <t>38,79</t>
  </si>
  <si>
    <t>39,90</t>
  </si>
  <si>
    <t>46,13</t>
  </si>
  <si>
    <t>47,78</t>
  </si>
  <si>
    <t>38,33</t>
  </si>
  <si>
    <t>40,98</t>
  </si>
  <si>
    <t>38,55</t>
  </si>
  <si>
    <t>39,84</t>
  </si>
  <si>
    <t>40,26</t>
  </si>
  <si>
    <t>37,93</t>
  </si>
  <si>
    <t>37,67</t>
  </si>
  <si>
    <t>37,03</t>
  </si>
  <si>
    <t>37,57</t>
  </si>
  <si>
    <t>36,76</t>
  </si>
  <si>
    <t>37,31</t>
  </si>
  <si>
    <t>36,30</t>
  </si>
  <si>
    <t>36,63</t>
  </si>
  <si>
    <t>36,88</t>
  </si>
  <si>
    <t>36,98</t>
  </si>
  <si>
    <t>36,51</t>
  </si>
  <si>
    <t>37,27</t>
  </si>
  <si>
    <t>37,07</t>
  </si>
  <si>
    <t>36,45</t>
  </si>
  <si>
    <t>36,84</t>
  </si>
  <si>
    <t>36,25</t>
  </si>
  <si>
    <t>37,21</t>
  </si>
  <si>
    <t>36,46</t>
  </si>
  <si>
    <t>36,91</t>
  </si>
  <si>
    <t>36,14</t>
  </si>
  <si>
    <t>37,22</t>
  </si>
  <si>
    <t>36,19</t>
  </si>
  <si>
    <t>36,75</t>
  </si>
  <si>
    <t>36,72</t>
  </si>
  <si>
    <t>37,00</t>
  </si>
  <si>
    <t>36,08</t>
  </si>
  <si>
    <t>36,95</t>
  </si>
  <si>
    <t>37,11</t>
  </si>
  <si>
    <t>36,31</t>
  </si>
  <si>
    <t>37,04</t>
  </si>
  <si>
    <t>36,05</t>
  </si>
  <si>
    <t>37,08</t>
  </si>
  <si>
    <t>37,43</t>
  </si>
  <si>
    <t>38,40</t>
  </si>
  <si>
    <t>35,83</t>
  </si>
  <si>
    <t>35,60</t>
  </si>
  <si>
    <t>36,43</t>
  </si>
  <si>
    <t>37,34</t>
  </si>
  <si>
    <t>36,00</t>
  </si>
  <si>
    <t>36,96</t>
  </si>
  <si>
    <t>35,94</t>
  </si>
  <si>
    <t>37,01</t>
  </si>
  <si>
    <t>36,02</t>
  </si>
  <si>
    <t>36,55</t>
  </si>
  <si>
    <t>36,22</t>
  </si>
  <si>
    <t>37,12</t>
  </si>
  <si>
    <t>36,58</t>
  </si>
  <si>
    <t>35,80</t>
  </si>
  <si>
    <t>36,80</t>
  </si>
  <si>
    <t>36,20</t>
  </si>
  <si>
    <t>35,84</t>
  </si>
  <si>
    <t>37,30</t>
  </si>
  <si>
    <t>36,12</t>
  </si>
  <si>
    <t>37,71</t>
  </si>
  <si>
    <t>36,42</t>
  </si>
  <si>
    <t>36,50</t>
  </si>
  <si>
    <t>37,29</t>
  </si>
  <si>
    <t>37,81</t>
  </si>
  <si>
    <t>36,65</t>
  </si>
  <si>
    <t>38,36</t>
  </si>
  <si>
    <t>37,63</t>
  </si>
  <si>
    <t>38,63</t>
  </si>
  <si>
    <t>37,45</t>
  </si>
  <si>
    <t>38,88</t>
  </si>
  <si>
    <t>38,13</t>
  </si>
  <si>
    <t>38,16</t>
  </si>
  <si>
    <t>37,79</t>
  </si>
  <si>
    <t>38,37</t>
  </si>
  <si>
    <t>38,60</t>
  </si>
  <si>
    <t>38,48</t>
  </si>
  <si>
    <t>38,61</t>
  </si>
  <si>
    <t>38,15</t>
  </si>
  <si>
    <t>38,62</t>
  </si>
  <si>
    <t>39,88</t>
  </si>
  <si>
    <t>39,06</t>
  </si>
  <si>
    <t>39,77</t>
  </si>
  <si>
    <t>40,20</t>
  </si>
  <si>
    <t>39,03</t>
  </si>
  <si>
    <t>39,46</t>
  </si>
  <si>
    <t>40,14</t>
  </si>
  <si>
    <t>40,99</t>
  </si>
  <si>
    <t>39,15</t>
  </si>
  <si>
    <t>36,71</t>
  </si>
  <si>
    <t>36,40</t>
  </si>
  <si>
    <t>37,56</t>
  </si>
  <si>
    <t>36,33</t>
  </si>
  <si>
    <t>37,18</t>
  </si>
  <si>
    <t>36,97</t>
  </si>
  <si>
    <t>36,52</t>
  </si>
  <si>
    <t>36,79</t>
  </si>
  <si>
    <t>36,13</t>
  </si>
  <si>
    <t>37,88</t>
  </si>
  <si>
    <t>35,98</t>
  </si>
  <si>
    <t>36,49</t>
  </si>
  <si>
    <t>37,15</t>
  </si>
  <si>
    <t>36,32</t>
  </si>
  <si>
    <t>36,66</t>
  </si>
  <si>
    <t>37,13</t>
  </si>
  <si>
    <t>35,75</t>
  </si>
  <si>
    <t>37,33</t>
  </si>
  <si>
    <t>38,34</t>
  </si>
  <si>
    <t>35,99</t>
  </si>
  <si>
    <t>39,49</t>
  </si>
  <si>
    <t>38,72</t>
  </si>
  <si>
    <t>39,07</t>
  </si>
  <si>
    <t>38,26</t>
  </si>
  <si>
    <t>38,46</t>
  </si>
  <si>
    <t>38,76</t>
  </si>
  <si>
    <t>38,96</t>
  </si>
  <si>
    <t>37,39</t>
  </si>
  <si>
    <t>38,58</t>
  </si>
  <si>
    <t>38,28</t>
  </si>
  <si>
    <t>39,25</t>
  </si>
  <si>
    <t>37,38</t>
  </si>
  <si>
    <t>38,80</t>
  </si>
  <si>
    <t>39,16</t>
  </si>
  <si>
    <t>38,86</t>
  </si>
  <si>
    <t>37,52</t>
  </si>
  <si>
    <t>37,72</t>
  </si>
  <si>
    <t>36,06</t>
  </si>
  <si>
    <t>37,85</t>
  </si>
  <si>
    <t>38,01</t>
  </si>
  <si>
    <t>36,92</t>
  </si>
  <si>
    <t>36,29</t>
  </si>
  <si>
    <t>37,41</t>
  </si>
  <si>
    <t>36,59</t>
  </si>
  <si>
    <t>36,70</t>
  </si>
  <si>
    <t>37,94</t>
  </si>
  <si>
    <t>37,84</t>
  </si>
  <si>
    <t>37,69</t>
  </si>
  <si>
    <t>38,11</t>
  </si>
  <si>
    <t>38,83</t>
  </si>
  <si>
    <t>38,07</t>
  </si>
  <si>
    <t>36,73</t>
  </si>
  <si>
    <t>38,35</t>
  </si>
  <si>
    <t>39,02</t>
  </si>
  <si>
    <t>37,49</t>
  </si>
  <si>
    <t>36,62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</si>
</sst>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>
      <alignment horizontal="right"/>
    </xf>
    <xf numFmtId="49" fontId="0" fillId="0" borderId="5" xfId="0" applyNumberFormat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300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E205" sqref="E205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10" customWidth="1"/>
    <col min="6" max="6" width="8.7109375" style="10" customWidth="1"/>
    <col min="7" max="7" width="8.57421875" style="10" customWidth="1"/>
    <col min="8" max="8" width="7.8515625" style="10" customWidth="1"/>
    <col min="9" max="9" width="9.00390625" style="10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35" t="s">
        <v>4</v>
      </c>
      <c r="B2" s="35"/>
      <c r="C2" s="35"/>
      <c r="D2" s="35"/>
      <c r="E2" s="14">
        <v>1</v>
      </c>
      <c r="F2" s="14">
        <v>1</v>
      </c>
      <c r="G2" s="14">
        <v>1</v>
      </c>
      <c r="H2" s="14">
        <v>1</v>
      </c>
      <c r="I2" s="14">
        <v>0</v>
      </c>
      <c r="J2" s="11">
        <v>0</v>
      </c>
      <c r="K2" s="11"/>
      <c r="L2" s="11"/>
      <c r="M2" s="11"/>
      <c r="N2" s="11"/>
      <c r="O2" s="11"/>
      <c r="P2" s="14"/>
    </row>
    <row r="3" spans="2:16" ht="12.75">
      <c r="B3" s="12"/>
      <c r="C3" s="12"/>
      <c r="D3" s="12"/>
      <c r="L3" s="36" t="s">
        <v>16</v>
      </c>
      <c r="M3" s="36"/>
      <c r="N3" s="36"/>
      <c r="O3" s="36"/>
      <c r="P3" s="36"/>
    </row>
    <row r="4" spans="1:17" ht="12.75">
      <c r="A4" s="13" t="s">
        <v>0</v>
      </c>
      <c r="B4" s="3" t="s">
        <v>1</v>
      </c>
      <c r="C4" s="3" t="s">
        <v>8</v>
      </c>
      <c r="D4" s="3" t="s">
        <v>2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 s="17">
        <v>102</v>
      </c>
      <c r="B5" s="20" t="s">
        <v>195</v>
      </c>
      <c r="C5" s="20" t="s">
        <v>194</v>
      </c>
      <c r="D5" s="20" t="s">
        <v>108</v>
      </c>
      <c r="E5" s="10" t="s">
        <v>317</v>
      </c>
      <c r="F5" s="10" t="s">
        <v>350</v>
      </c>
      <c r="G5" s="10" t="s">
        <v>433</v>
      </c>
      <c r="H5" s="10" t="s">
        <v>324</v>
      </c>
      <c r="Q5" s="8">
        <f>SUM(E5*$E$2+F5*$F$2+G5*$G$2+H5*$H$2+I5*$I$2+$J$2*J5+K5*$E$2+L5*$F$2+M5*$G$2+N5*$H$2+O5*$I$2+P5*$J$2)</f>
        <v>153.58</v>
      </c>
    </row>
    <row r="6" spans="1:17" ht="12.75">
      <c r="A6" s="17">
        <v>103</v>
      </c>
      <c r="B6" s="20" t="s">
        <v>193</v>
      </c>
      <c r="C6" s="20" t="s">
        <v>192</v>
      </c>
      <c r="D6" s="20" t="s">
        <v>78</v>
      </c>
      <c r="E6" s="10">
        <v>37.22</v>
      </c>
      <c r="F6" s="10" t="s">
        <v>344</v>
      </c>
      <c r="G6" s="10">
        <v>37.46</v>
      </c>
      <c r="H6" s="10" t="s">
        <v>475</v>
      </c>
      <c r="Q6" s="8">
        <f aca="true" t="shared" si="0" ref="Q6:Q69">SUM(E6*$E$2+F6*$F$2+G6*$G$2+H6*$H$2+I6*$I$2+$J$2*J6+K6*$E$2+L6*$F$2+M6*$G$2+N6*$H$2+O6*$I$2+P6*$J$2)</f>
        <v>152.45</v>
      </c>
    </row>
    <row r="7" spans="1:17" ht="12.75">
      <c r="A7" s="17">
        <v>104</v>
      </c>
      <c r="B7" s="20" t="s">
        <v>191</v>
      </c>
      <c r="C7" s="20" t="s">
        <v>190</v>
      </c>
      <c r="D7" s="20" t="s">
        <v>44</v>
      </c>
      <c r="Q7" s="8">
        <f t="shared" si="0"/>
        <v>0</v>
      </c>
    </row>
    <row r="8" spans="1:17" ht="12.75">
      <c r="A8" s="17">
        <v>105</v>
      </c>
      <c r="B8" s="20" t="s">
        <v>189</v>
      </c>
      <c r="C8" s="20" t="s">
        <v>188</v>
      </c>
      <c r="D8" s="20" t="s">
        <v>78</v>
      </c>
      <c r="Q8" s="8">
        <f t="shared" si="0"/>
        <v>0</v>
      </c>
    </row>
    <row r="9" spans="1:17" ht="12.75">
      <c r="A9" s="17">
        <v>106</v>
      </c>
      <c r="B9" s="20" t="s">
        <v>187</v>
      </c>
      <c r="C9" s="20" t="s">
        <v>186</v>
      </c>
      <c r="D9" s="20" t="s">
        <v>78</v>
      </c>
      <c r="Q9" s="8">
        <f t="shared" si="0"/>
        <v>0</v>
      </c>
    </row>
    <row r="10" spans="1:17" ht="12.75">
      <c r="A10" s="17">
        <v>107</v>
      </c>
      <c r="B10" s="20" t="s">
        <v>141</v>
      </c>
      <c r="C10" s="20" t="s">
        <v>185</v>
      </c>
      <c r="D10" s="20" t="s">
        <v>59</v>
      </c>
      <c r="E10" s="10" t="s">
        <v>319</v>
      </c>
      <c r="F10" s="10" t="s">
        <v>351</v>
      </c>
      <c r="G10" s="10" t="s">
        <v>324</v>
      </c>
      <c r="H10" s="10" t="s">
        <v>432</v>
      </c>
      <c r="Q10" s="8">
        <f t="shared" si="0"/>
        <v>150.95</v>
      </c>
    </row>
    <row r="11" spans="1:17" ht="12.75">
      <c r="A11" s="17">
        <v>108</v>
      </c>
      <c r="B11" s="20" t="s">
        <v>184</v>
      </c>
      <c r="C11" s="20" t="s">
        <v>183</v>
      </c>
      <c r="D11" s="20" t="s">
        <v>151</v>
      </c>
      <c r="Q11" s="8">
        <f t="shared" si="0"/>
        <v>0</v>
      </c>
    </row>
    <row r="12" spans="1:17" ht="12.75">
      <c r="A12" s="17">
        <v>109</v>
      </c>
      <c r="B12" s="19" t="s">
        <v>182</v>
      </c>
      <c r="C12" s="15" t="s">
        <v>181</v>
      </c>
      <c r="D12" s="15" t="s">
        <v>90</v>
      </c>
      <c r="Q12" s="8">
        <f t="shared" si="0"/>
        <v>0</v>
      </c>
    </row>
    <row r="13" spans="1:17" ht="12.75">
      <c r="A13" s="17">
        <v>110</v>
      </c>
      <c r="B13" s="20" t="s">
        <v>180</v>
      </c>
      <c r="C13" s="20" t="s">
        <v>179</v>
      </c>
      <c r="D13" s="20" t="s">
        <v>78</v>
      </c>
      <c r="E13" s="10" t="s">
        <v>318</v>
      </c>
      <c r="F13" s="10" t="s">
        <v>352</v>
      </c>
      <c r="G13" s="10" t="s">
        <v>434</v>
      </c>
      <c r="H13" s="10" t="s">
        <v>331</v>
      </c>
      <c r="Q13" s="8">
        <f t="shared" si="0"/>
        <v>151.2</v>
      </c>
    </row>
    <row r="14" spans="1:17" ht="12.75">
      <c r="A14" s="17">
        <v>111</v>
      </c>
      <c r="B14" s="20" t="s">
        <v>178</v>
      </c>
      <c r="C14" s="20" t="s">
        <v>177</v>
      </c>
      <c r="D14" s="20" t="s">
        <v>61</v>
      </c>
      <c r="Q14" s="8">
        <f t="shared" si="0"/>
        <v>0</v>
      </c>
    </row>
    <row r="15" spans="1:17" ht="12.75">
      <c r="A15" s="17">
        <v>112</v>
      </c>
      <c r="B15" s="20" t="s">
        <v>176</v>
      </c>
      <c r="C15" s="20" t="s">
        <v>175</v>
      </c>
      <c r="D15" s="15" t="s">
        <v>78</v>
      </c>
      <c r="Q15" s="8">
        <f t="shared" si="0"/>
        <v>0</v>
      </c>
    </row>
    <row r="16" spans="1:17" ht="12.75">
      <c r="A16" s="17">
        <v>113</v>
      </c>
      <c r="B16" s="19" t="s">
        <v>164</v>
      </c>
      <c r="C16" s="15" t="s">
        <v>174</v>
      </c>
      <c r="D16" s="15" t="s">
        <v>90</v>
      </c>
      <c r="Q16" s="8">
        <f t="shared" si="0"/>
        <v>0</v>
      </c>
    </row>
    <row r="17" spans="1:17" ht="12.75">
      <c r="A17" s="17">
        <v>114</v>
      </c>
      <c r="B17" s="19" t="s">
        <v>173</v>
      </c>
      <c r="C17" s="15" t="s">
        <v>172</v>
      </c>
      <c r="D17" s="15" t="s">
        <v>78</v>
      </c>
      <c r="Q17" s="8">
        <f t="shared" si="0"/>
        <v>0</v>
      </c>
    </row>
    <row r="18" spans="1:17" ht="12.75">
      <c r="A18" s="17">
        <v>115</v>
      </c>
      <c r="B18" s="20" t="s">
        <v>158</v>
      </c>
      <c r="C18" s="20" t="s">
        <v>171</v>
      </c>
      <c r="D18" s="15" t="s">
        <v>156</v>
      </c>
      <c r="Q18" s="8">
        <f t="shared" si="0"/>
        <v>0</v>
      </c>
    </row>
    <row r="19" spans="1:17" ht="12.75">
      <c r="A19" s="17">
        <v>116</v>
      </c>
      <c r="B19" s="20" t="s">
        <v>170</v>
      </c>
      <c r="C19" s="20" t="s">
        <v>169</v>
      </c>
      <c r="D19" s="20" t="s">
        <v>168</v>
      </c>
      <c r="Q19" s="8">
        <f t="shared" si="0"/>
        <v>0</v>
      </c>
    </row>
    <row r="20" spans="1:17" ht="12.75">
      <c r="A20" s="17">
        <v>117</v>
      </c>
      <c r="B20" s="20" t="s">
        <v>132</v>
      </c>
      <c r="C20" s="20" t="s">
        <v>167</v>
      </c>
      <c r="D20" s="20" t="s">
        <v>61</v>
      </c>
      <c r="E20" s="10" t="s">
        <v>321</v>
      </c>
      <c r="F20" s="10" t="s">
        <v>353</v>
      </c>
      <c r="G20" s="10" t="s">
        <v>435</v>
      </c>
      <c r="H20" s="10" t="s">
        <v>329</v>
      </c>
      <c r="Q20" s="8">
        <f t="shared" si="0"/>
        <v>153.46</v>
      </c>
    </row>
    <row r="21" spans="1:17" ht="12.75">
      <c r="A21" s="17">
        <v>118</v>
      </c>
      <c r="B21" s="19" t="s">
        <v>166</v>
      </c>
      <c r="C21" s="15" t="s">
        <v>165</v>
      </c>
      <c r="D21" s="20" t="s">
        <v>44</v>
      </c>
      <c r="E21" s="10" t="s">
        <v>320</v>
      </c>
      <c r="F21" s="10" t="s">
        <v>323</v>
      </c>
      <c r="G21" s="10" t="s">
        <v>318</v>
      </c>
      <c r="H21" s="10" t="s">
        <v>324</v>
      </c>
      <c r="Q21" s="8">
        <f t="shared" si="0"/>
        <v>151.55</v>
      </c>
    </row>
    <row r="22" spans="1:17" ht="12.75">
      <c r="A22" s="17">
        <v>119</v>
      </c>
      <c r="B22" s="19" t="s">
        <v>164</v>
      </c>
      <c r="C22" s="15" t="s">
        <v>163</v>
      </c>
      <c r="D22" s="15" t="s">
        <v>90</v>
      </c>
      <c r="Q22" s="8">
        <f t="shared" si="0"/>
        <v>0</v>
      </c>
    </row>
    <row r="23" spans="1:17" ht="12.75">
      <c r="A23" s="17">
        <v>120</v>
      </c>
      <c r="B23" s="19" t="s">
        <v>162</v>
      </c>
      <c r="C23" s="15" t="s">
        <v>76</v>
      </c>
      <c r="D23" s="20" t="s">
        <v>44</v>
      </c>
      <c r="E23" s="10" t="s">
        <v>323</v>
      </c>
      <c r="F23" s="10" t="s">
        <v>354</v>
      </c>
      <c r="G23" s="10">
        <v>38.4</v>
      </c>
      <c r="H23" s="10">
        <v>37.96</v>
      </c>
      <c r="Q23" s="8">
        <f t="shared" si="0"/>
        <v>152.61</v>
      </c>
    </row>
    <row r="24" spans="1:17" ht="12.75">
      <c r="A24" s="17">
        <v>121</v>
      </c>
      <c r="B24" s="19" t="s">
        <v>161</v>
      </c>
      <c r="C24" s="15" t="s">
        <v>160</v>
      </c>
      <c r="D24" s="15" t="s">
        <v>90</v>
      </c>
      <c r="Q24" s="8">
        <f t="shared" si="0"/>
        <v>0</v>
      </c>
    </row>
    <row r="25" spans="1:17" ht="12.75">
      <c r="A25" s="17">
        <v>122</v>
      </c>
      <c r="B25" s="20" t="s">
        <v>159</v>
      </c>
      <c r="C25" s="20" t="s">
        <v>76</v>
      </c>
      <c r="D25" s="20" t="s">
        <v>59</v>
      </c>
      <c r="E25" s="10" t="s">
        <v>322</v>
      </c>
      <c r="F25" s="10" t="s">
        <v>355</v>
      </c>
      <c r="G25" s="10">
        <v>37.95</v>
      </c>
      <c r="H25" s="10" t="s">
        <v>440</v>
      </c>
      <c r="Q25" s="8">
        <f t="shared" si="0"/>
        <v>153.06</v>
      </c>
    </row>
    <row r="26" spans="1:17" ht="12.75">
      <c r="A26" s="17">
        <v>123</v>
      </c>
      <c r="B26" s="20" t="s">
        <v>158</v>
      </c>
      <c r="C26" s="20" t="s">
        <v>157</v>
      </c>
      <c r="D26" s="20" t="s">
        <v>156</v>
      </c>
      <c r="Q26" s="8">
        <f t="shared" si="0"/>
        <v>0</v>
      </c>
    </row>
    <row r="27" spans="1:17" ht="12.75">
      <c r="A27" s="17">
        <v>124</v>
      </c>
      <c r="B27" s="20" t="s">
        <v>155</v>
      </c>
      <c r="C27" s="20" t="s">
        <v>154</v>
      </c>
      <c r="D27" s="20" t="s">
        <v>90</v>
      </c>
      <c r="Q27" s="8">
        <f t="shared" si="0"/>
        <v>0</v>
      </c>
    </row>
    <row r="28" spans="1:17" ht="12.75">
      <c r="A28" s="17">
        <v>125</v>
      </c>
      <c r="B28" s="19" t="s">
        <v>153</v>
      </c>
      <c r="C28" s="15" t="s">
        <v>152</v>
      </c>
      <c r="D28" s="15" t="s">
        <v>151</v>
      </c>
      <c r="Q28" s="8">
        <f t="shared" si="0"/>
        <v>0</v>
      </c>
    </row>
    <row r="29" spans="1:17" ht="12.75">
      <c r="A29" s="17">
        <v>126</v>
      </c>
      <c r="B29" s="20" t="s">
        <v>150</v>
      </c>
      <c r="C29" s="20" t="s">
        <v>111</v>
      </c>
      <c r="D29" s="20" t="s">
        <v>61</v>
      </c>
      <c r="E29" s="10" t="s">
        <v>325</v>
      </c>
      <c r="F29" s="10" t="s">
        <v>349</v>
      </c>
      <c r="G29" s="10" t="s">
        <v>437</v>
      </c>
      <c r="H29" s="10">
        <v>37.86</v>
      </c>
      <c r="Q29" s="8">
        <f t="shared" si="0"/>
        <v>152.2</v>
      </c>
    </row>
    <row r="30" spans="1:17" ht="12.75">
      <c r="A30" s="17">
        <v>127</v>
      </c>
      <c r="B30" s="20" t="s">
        <v>149</v>
      </c>
      <c r="C30" s="20" t="s">
        <v>148</v>
      </c>
      <c r="D30" s="20" t="s">
        <v>115</v>
      </c>
      <c r="Q30" s="8">
        <f t="shared" si="0"/>
        <v>0</v>
      </c>
    </row>
    <row r="31" spans="1:17" ht="12.75">
      <c r="A31" s="17">
        <v>128</v>
      </c>
      <c r="B31" s="19" t="s">
        <v>147</v>
      </c>
      <c r="C31" s="15" t="s">
        <v>146</v>
      </c>
      <c r="D31" s="15" t="s">
        <v>90</v>
      </c>
      <c r="E31" s="10" t="s">
        <v>324</v>
      </c>
      <c r="F31" s="10" t="s">
        <v>356</v>
      </c>
      <c r="G31" s="10" t="s">
        <v>350</v>
      </c>
      <c r="H31" s="10" t="s">
        <v>476</v>
      </c>
      <c r="Q31" s="8">
        <f t="shared" si="0"/>
        <v>154.32</v>
      </c>
    </row>
    <row r="32" spans="1:17" ht="12.75">
      <c r="A32" s="17">
        <v>129</v>
      </c>
      <c r="B32" s="20" t="s">
        <v>145</v>
      </c>
      <c r="C32" s="20" t="s">
        <v>24</v>
      </c>
      <c r="D32" s="20" t="s">
        <v>44</v>
      </c>
      <c r="E32" s="10" t="s">
        <v>326</v>
      </c>
      <c r="F32" s="10" t="s">
        <v>353</v>
      </c>
      <c r="G32" s="10" t="s">
        <v>439</v>
      </c>
      <c r="H32" s="10" t="s">
        <v>477</v>
      </c>
      <c r="Q32" s="8">
        <f t="shared" si="0"/>
        <v>153.4</v>
      </c>
    </row>
    <row r="33" spans="1:17" ht="12.75">
      <c r="A33" s="17">
        <v>130</v>
      </c>
      <c r="B33" s="20" t="s">
        <v>144</v>
      </c>
      <c r="C33" s="20" t="s">
        <v>47</v>
      </c>
      <c r="D33" s="20" t="s">
        <v>59</v>
      </c>
      <c r="E33" s="10" t="s">
        <v>320</v>
      </c>
      <c r="F33" s="10" t="s">
        <v>357</v>
      </c>
      <c r="G33" s="10" t="s">
        <v>438</v>
      </c>
      <c r="H33" s="10" t="s">
        <v>478</v>
      </c>
      <c r="Q33" s="8">
        <f t="shared" si="0"/>
        <v>152.72</v>
      </c>
    </row>
    <row r="34" spans="1:17" ht="12.75">
      <c r="A34" s="17">
        <v>131</v>
      </c>
      <c r="B34" s="19" t="s">
        <v>143</v>
      </c>
      <c r="C34" s="15" t="s">
        <v>142</v>
      </c>
      <c r="D34" s="15" t="s">
        <v>90</v>
      </c>
      <c r="Q34" s="8">
        <f t="shared" si="0"/>
        <v>0</v>
      </c>
    </row>
    <row r="35" spans="1:17" ht="12.75">
      <c r="A35" s="17">
        <v>132</v>
      </c>
      <c r="B35" s="19" t="s">
        <v>141</v>
      </c>
      <c r="C35" s="15" t="s">
        <v>140</v>
      </c>
      <c r="D35" s="15" t="s">
        <v>59</v>
      </c>
      <c r="E35" s="10" t="s">
        <v>328</v>
      </c>
      <c r="F35" s="10">
        <v>38.46</v>
      </c>
      <c r="G35" s="10" t="s">
        <v>440</v>
      </c>
      <c r="H35" s="10">
        <v>38.59</v>
      </c>
      <c r="Q35" s="8">
        <f t="shared" si="0"/>
        <v>154.21</v>
      </c>
    </row>
    <row r="36" spans="1:17" ht="12.75">
      <c r="A36" s="17">
        <v>133</v>
      </c>
      <c r="B36" s="16" t="s">
        <v>112</v>
      </c>
      <c r="C36" s="15" t="s">
        <v>139</v>
      </c>
      <c r="D36" s="15" t="s">
        <v>90</v>
      </c>
      <c r="Q36" s="8">
        <f t="shared" si="0"/>
        <v>0</v>
      </c>
    </row>
    <row r="37" spans="1:17" ht="12.75">
      <c r="A37" s="17">
        <v>134</v>
      </c>
      <c r="B37" s="19" t="s">
        <v>138</v>
      </c>
      <c r="C37" s="15" t="s">
        <v>137</v>
      </c>
      <c r="D37" s="15" t="s">
        <v>108</v>
      </c>
      <c r="Q37" s="8">
        <f t="shared" si="0"/>
        <v>0</v>
      </c>
    </row>
    <row r="38" spans="1:17" ht="12.75">
      <c r="A38" s="17">
        <v>135</v>
      </c>
      <c r="B38" s="20" t="s">
        <v>136</v>
      </c>
      <c r="C38" s="20" t="s">
        <v>30</v>
      </c>
      <c r="D38" s="20" t="s">
        <v>81</v>
      </c>
      <c r="Q38" s="8">
        <f t="shared" si="0"/>
        <v>0</v>
      </c>
    </row>
    <row r="39" spans="1:17" ht="12.75">
      <c r="A39" s="17">
        <v>136</v>
      </c>
      <c r="B39" s="19" t="s">
        <v>107</v>
      </c>
      <c r="C39" s="15" t="s">
        <v>135</v>
      </c>
      <c r="D39" s="15" t="s">
        <v>90</v>
      </c>
      <c r="Q39" s="8">
        <f t="shared" si="0"/>
        <v>0</v>
      </c>
    </row>
    <row r="40" spans="1:17" ht="12.75">
      <c r="A40" s="17">
        <v>137</v>
      </c>
      <c r="B40" s="19" t="s">
        <v>134</v>
      </c>
      <c r="C40" s="15" t="s">
        <v>133</v>
      </c>
      <c r="D40" s="15" t="s">
        <v>115</v>
      </c>
      <c r="Q40" s="8">
        <f t="shared" si="0"/>
        <v>0</v>
      </c>
    </row>
    <row r="41" spans="1:17" ht="12.75">
      <c r="A41" s="17">
        <v>138</v>
      </c>
      <c r="B41" s="20" t="s">
        <v>132</v>
      </c>
      <c r="C41" s="20" t="s">
        <v>131</v>
      </c>
      <c r="D41" s="20" t="s">
        <v>61</v>
      </c>
      <c r="Q41" s="8">
        <f t="shared" si="0"/>
        <v>0</v>
      </c>
    </row>
    <row r="42" spans="1:17" ht="12.75">
      <c r="A42" s="17">
        <v>139</v>
      </c>
      <c r="B42" s="19" t="s">
        <v>130</v>
      </c>
      <c r="C42" s="15" t="s">
        <v>129</v>
      </c>
      <c r="D42" s="15" t="s">
        <v>90</v>
      </c>
      <c r="Q42" s="8">
        <f t="shared" si="0"/>
        <v>0</v>
      </c>
    </row>
    <row r="43" spans="1:17" ht="12.75">
      <c r="A43" s="17">
        <v>140</v>
      </c>
      <c r="B43" s="19" t="s">
        <v>128</v>
      </c>
      <c r="C43" s="15" t="s">
        <v>127</v>
      </c>
      <c r="D43" s="15" t="s">
        <v>61</v>
      </c>
      <c r="Q43" s="8">
        <f t="shared" si="0"/>
        <v>0</v>
      </c>
    </row>
    <row r="44" spans="1:17" ht="12.75">
      <c r="A44" s="17">
        <v>141</v>
      </c>
      <c r="B44" s="20" t="s">
        <v>126</v>
      </c>
      <c r="C44" s="20" t="s">
        <v>125</v>
      </c>
      <c r="D44" s="20" t="s">
        <v>81</v>
      </c>
      <c r="Q44" s="8">
        <f t="shared" si="0"/>
        <v>0</v>
      </c>
    </row>
    <row r="45" spans="1:17" ht="12.75">
      <c r="A45" s="17">
        <v>142</v>
      </c>
      <c r="B45" s="19" t="s">
        <v>124</v>
      </c>
      <c r="C45" s="15" t="s">
        <v>123</v>
      </c>
      <c r="D45" s="20" t="s">
        <v>44</v>
      </c>
      <c r="Q45" s="8">
        <f t="shared" si="0"/>
        <v>0</v>
      </c>
    </row>
    <row r="46" spans="1:17" ht="12.75">
      <c r="A46" s="17">
        <v>143</v>
      </c>
      <c r="B46" s="20" t="s">
        <v>122</v>
      </c>
      <c r="C46" s="20" t="s">
        <v>121</v>
      </c>
      <c r="D46" s="21" t="s">
        <v>108</v>
      </c>
      <c r="Q46" s="8">
        <f t="shared" si="0"/>
        <v>0</v>
      </c>
    </row>
    <row r="47" spans="1:17" ht="12.75">
      <c r="A47" s="17">
        <v>144</v>
      </c>
      <c r="B47" s="19" t="s">
        <v>120</v>
      </c>
      <c r="C47" s="15" t="s">
        <v>119</v>
      </c>
      <c r="D47" s="15" t="s">
        <v>90</v>
      </c>
      <c r="Q47" s="8">
        <f t="shared" si="0"/>
        <v>0</v>
      </c>
    </row>
    <row r="48" spans="1:17" ht="12.75">
      <c r="A48" s="17">
        <v>145</v>
      </c>
      <c r="B48" s="20" t="s">
        <v>118</v>
      </c>
      <c r="C48" s="20" t="s">
        <v>109</v>
      </c>
      <c r="D48" s="20" t="s">
        <v>81</v>
      </c>
      <c r="Q48" s="8">
        <f t="shared" si="0"/>
        <v>0</v>
      </c>
    </row>
    <row r="49" spans="1:17" ht="12.75">
      <c r="A49" s="17">
        <v>146</v>
      </c>
      <c r="B49" s="20" t="s">
        <v>117</v>
      </c>
      <c r="C49" s="20" t="s">
        <v>116</v>
      </c>
      <c r="D49" s="20" t="s">
        <v>115</v>
      </c>
      <c r="E49" s="10">
        <v>37.66</v>
      </c>
      <c r="F49" s="10" t="s">
        <v>358</v>
      </c>
      <c r="G49" s="10">
        <v>37.84</v>
      </c>
      <c r="H49" s="10" t="s">
        <v>479</v>
      </c>
      <c r="Q49" s="8">
        <f t="shared" si="0"/>
        <v>153.07</v>
      </c>
    </row>
    <row r="50" spans="1:17" ht="12.75">
      <c r="A50" s="17">
        <v>147</v>
      </c>
      <c r="B50" s="19" t="s">
        <v>114</v>
      </c>
      <c r="C50" s="15" t="s">
        <v>113</v>
      </c>
      <c r="D50" s="15" t="s">
        <v>78</v>
      </c>
      <c r="E50" s="10" t="s">
        <v>328</v>
      </c>
      <c r="F50" s="10">
        <v>38.03</v>
      </c>
      <c r="G50" s="10" t="s">
        <v>441</v>
      </c>
      <c r="H50" s="10">
        <v>37.96</v>
      </c>
      <c r="Q50" s="8">
        <f t="shared" si="0"/>
        <v>153.03</v>
      </c>
    </row>
    <row r="51" spans="1:17" ht="12.75">
      <c r="A51" s="17">
        <v>148</v>
      </c>
      <c r="B51" s="16" t="s">
        <v>112</v>
      </c>
      <c r="C51" s="18" t="s">
        <v>111</v>
      </c>
      <c r="D51" s="18" t="s">
        <v>90</v>
      </c>
      <c r="Q51" s="8">
        <f t="shared" si="0"/>
        <v>0</v>
      </c>
    </row>
    <row r="52" spans="1:17" ht="12.75">
      <c r="A52" s="17">
        <v>149</v>
      </c>
      <c r="B52" s="19" t="s">
        <v>110</v>
      </c>
      <c r="C52" s="15" t="s">
        <v>109</v>
      </c>
      <c r="D52" s="20" t="s">
        <v>108</v>
      </c>
      <c r="Q52" s="8">
        <f t="shared" si="0"/>
        <v>0</v>
      </c>
    </row>
    <row r="53" spans="1:17" ht="12.75">
      <c r="A53" s="17">
        <v>150</v>
      </c>
      <c r="B53" s="19" t="s">
        <v>107</v>
      </c>
      <c r="C53" s="15" t="s">
        <v>106</v>
      </c>
      <c r="D53" s="15" t="s">
        <v>90</v>
      </c>
      <c r="Q53" s="8">
        <f t="shared" si="0"/>
        <v>0</v>
      </c>
    </row>
    <row r="54" spans="1:17" ht="12.75">
      <c r="A54" s="17">
        <v>151</v>
      </c>
      <c r="B54" s="20" t="s">
        <v>105</v>
      </c>
      <c r="C54" s="20" t="s">
        <v>104</v>
      </c>
      <c r="D54" s="20" t="s">
        <v>81</v>
      </c>
      <c r="Q54" s="8">
        <f t="shared" si="0"/>
        <v>0</v>
      </c>
    </row>
    <row r="55" spans="1:17" ht="12.75">
      <c r="A55" s="17">
        <v>152</v>
      </c>
      <c r="B55" s="19" t="s">
        <v>103</v>
      </c>
      <c r="C55" s="15" t="s">
        <v>102</v>
      </c>
      <c r="D55" s="15" t="s">
        <v>44</v>
      </c>
      <c r="Q55" s="8">
        <f t="shared" si="0"/>
        <v>0</v>
      </c>
    </row>
    <row r="56" spans="1:17" ht="12.75">
      <c r="A56" s="17">
        <v>153</v>
      </c>
      <c r="B56" s="19" t="s">
        <v>101</v>
      </c>
      <c r="C56" s="15" t="s">
        <v>42</v>
      </c>
      <c r="D56" s="15" t="s">
        <v>90</v>
      </c>
      <c r="Q56" s="8">
        <f t="shared" si="0"/>
        <v>0</v>
      </c>
    </row>
    <row r="57" spans="1:17" ht="12.75">
      <c r="A57" s="17">
        <v>154</v>
      </c>
      <c r="B57" s="16" t="s">
        <v>100</v>
      </c>
      <c r="C57" s="18" t="s">
        <v>99</v>
      </c>
      <c r="D57" s="18" t="s">
        <v>59</v>
      </c>
      <c r="E57" s="10" t="s">
        <v>329</v>
      </c>
      <c r="F57" s="10" t="s">
        <v>359</v>
      </c>
      <c r="G57" s="10" t="s">
        <v>373</v>
      </c>
      <c r="H57" s="10" t="s">
        <v>441</v>
      </c>
      <c r="Q57" s="8">
        <f t="shared" si="0"/>
        <v>152.43</v>
      </c>
    </row>
    <row r="58" spans="1:17" ht="12.75">
      <c r="A58" s="17">
        <v>155</v>
      </c>
      <c r="B58" s="20" t="s">
        <v>98</v>
      </c>
      <c r="C58" s="20" t="s">
        <v>97</v>
      </c>
      <c r="D58" s="15" t="s">
        <v>90</v>
      </c>
      <c r="Q58" s="8">
        <f t="shared" si="0"/>
        <v>0</v>
      </c>
    </row>
    <row r="59" spans="1:17" ht="12.75">
      <c r="A59" s="17">
        <v>156</v>
      </c>
      <c r="B59" s="20" t="s">
        <v>96</v>
      </c>
      <c r="C59" s="20" t="s">
        <v>95</v>
      </c>
      <c r="D59" s="20" t="s">
        <v>94</v>
      </c>
      <c r="Q59" s="8">
        <f t="shared" si="0"/>
        <v>0</v>
      </c>
    </row>
    <row r="60" spans="1:17" ht="12.75">
      <c r="A60" s="17">
        <v>157</v>
      </c>
      <c r="B60" s="20" t="s">
        <v>52</v>
      </c>
      <c r="C60" s="20" t="s">
        <v>93</v>
      </c>
      <c r="D60" s="20" t="s">
        <v>81</v>
      </c>
      <c r="Q60" s="8">
        <f t="shared" si="0"/>
        <v>0</v>
      </c>
    </row>
    <row r="61" spans="1:17" ht="12.75">
      <c r="A61" s="17">
        <v>158</v>
      </c>
      <c r="B61" s="20" t="s">
        <v>92</v>
      </c>
      <c r="C61" s="20" t="s">
        <v>91</v>
      </c>
      <c r="D61" s="20" t="s">
        <v>90</v>
      </c>
      <c r="Q61" s="8">
        <f t="shared" si="0"/>
        <v>0</v>
      </c>
    </row>
    <row r="62" spans="1:17" ht="12.75">
      <c r="A62" s="17">
        <v>159</v>
      </c>
      <c r="B62" s="19" t="s">
        <v>89</v>
      </c>
      <c r="C62" s="15" t="s">
        <v>88</v>
      </c>
      <c r="D62" s="15" t="s">
        <v>61</v>
      </c>
      <c r="Q62" s="8">
        <f t="shared" si="0"/>
        <v>0</v>
      </c>
    </row>
    <row r="63" spans="1:17" ht="12.75">
      <c r="A63" s="17">
        <v>160</v>
      </c>
      <c r="B63" s="16" t="s">
        <v>87</v>
      </c>
      <c r="C63" s="18" t="s">
        <v>86</v>
      </c>
      <c r="D63" s="15" t="s">
        <v>78</v>
      </c>
      <c r="Q63" s="8">
        <f t="shared" si="0"/>
        <v>0</v>
      </c>
    </row>
    <row r="64" spans="1:17" ht="12.75">
      <c r="A64" s="17">
        <v>161</v>
      </c>
      <c r="B64" s="19" t="s">
        <v>85</v>
      </c>
      <c r="C64" s="15" t="s">
        <v>84</v>
      </c>
      <c r="D64" s="15"/>
      <c r="Q64" s="8">
        <f t="shared" si="0"/>
        <v>0</v>
      </c>
    </row>
    <row r="65" spans="1:17" ht="12.75">
      <c r="A65" s="17">
        <v>162</v>
      </c>
      <c r="B65" s="19" t="s">
        <v>83</v>
      </c>
      <c r="C65" s="15" t="s">
        <v>82</v>
      </c>
      <c r="D65" s="15" t="s">
        <v>81</v>
      </c>
      <c r="Q65" s="8">
        <f t="shared" si="0"/>
        <v>0</v>
      </c>
    </row>
    <row r="66" spans="1:17" ht="12.75">
      <c r="A66" s="17">
        <v>163</v>
      </c>
      <c r="B66" s="20" t="s">
        <v>80</v>
      </c>
      <c r="C66" s="20" t="s">
        <v>79</v>
      </c>
      <c r="D66" s="20" t="s">
        <v>78</v>
      </c>
      <c r="E66" s="10" t="s">
        <v>331</v>
      </c>
      <c r="F66" s="10" t="s">
        <v>360</v>
      </c>
      <c r="G66" s="10" t="s">
        <v>442</v>
      </c>
      <c r="H66" s="10" t="s">
        <v>330</v>
      </c>
      <c r="Q66" s="8">
        <f t="shared" si="0"/>
        <v>152.29</v>
      </c>
    </row>
    <row r="67" spans="1:17" ht="12.75">
      <c r="A67" s="17">
        <v>164</v>
      </c>
      <c r="B67" s="20" t="s">
        <v>77</v>
      </c>
      <c r="C67" s="20" t="s">
        <v>76</v>
      </c>
      <c r="D67" s="20" t="s">
        <v>61</v>
      </c>
      <c r="Q67" s="8">
        <f t="shared" si="0"/>
        <v>0</v>
      </c>
    </row>
    <row r="68" spans="1:17" ht="12.75">
      <c r="A68" s="17">
        <v>165</v>
      </c>
      <c r="B68" s="20" t="s">
        <v>75</v>
      </c>
      <c r="C68" s="20" t="s">
        <v>74</v>
      </c>
      <c r="D68" s="20" t="s">
        <v>61</v>
      </c>
      <c r="Q68" s="8">
        <f t="shared" si="0"/>
        <v>0</v>
      </c>
    </row>
    <row r="69" spans="1:17" ht="12.75">
      <c r="A69" s="17">
        <v>166</v>
      </c>
      <c r="B69" s="20" t="s">
        <v>73</v>
      </c>
      <c r="C69" s="20" t="s">
        <v>72</v>
      </c>
      <c r="D69" s="20" t="s">
        <v>61</v>
      </c>
      <c r="Q69" s="8">
        <f t="shared" si="0"/>
        <v>0</v>
      </c>
    </row>
    <row r="70" spans="1:17" ht="12.75">
      <c r="A70" s="17">
        <v>167</v>
      </c>
      <c r="B70" s="20" t="s">
        <v>71</v>
      </c>
      <c r="C70" s="20" t="s">
        <v>70</v>
      </c>
      <c r="D70" s="20" t="s">
        <v>61</v>
      </c>
      <c r="Q70" s="8">
        <f aca="true" t="shared" si="1" ref="Q70:Q99">SUM(E70*$E$2+F70*$F$2+G70*$G$2+H70*$H$2+I70*$I$2+$J$2*J70+K70*$E$2+L70*$F$2+M70*$G$2+N70*$H$2+O70*$I$2+P70*$J$2)</f>
        <v>0</v>
      </c>
    </row>
    <row r="71" spans="1:17" ht="12.75">
      <c r="A71" s="17">
        <v>168</v>
      </c>
      <c r="B71" s="20" t="s">
        <v>69</v>
      </c>
      <c r="C71" s="20" t="s">
        <v>68</v>
      </c>
      <c r="D71" s="20" t="s">
        <v>61</v>
      </c>
      <c r="Q71" s="8">
        <f t="shared" si="1"/>
        <v>0</v>
      </c>
    </row>
    <row r="72" spans="1:17" ht="12.75">
      <c r="A72" s="17">
        <v>169</v>
      </c>
      <c r="B72" s="20" t="s">
        <v>67</v>
      </c>
      <c r="C72" s="20" t="s">
        <v>66</v>
      </c>
      <c r="D72" s="20" t="s">
        <v>61</v>
      </c>
      <c r="Q72" s="8">
        <f t="shared" si="1"/>
        <v>0</v>
      </c>
    </row>
    <row r="73" spans="1:17" ht="12.75">
      <c r="A73" s="17">
        <v>170</v>
      </c>
      <c r="B73" s="20" t="s">
        <v>64</v>
      </c>
      <c r="C73" s="20" t="s">
        <v>65</v>
      </c>
      <c r="D73" s="20" t="s">
        <v>59</v>
      </c>
      <c r="Q73" s="8">
        <f t="shared" si="1"/>
        <v>0</v>
      </c>
    </row>
    <row r="74" spans="1:17" ht="12.75">
      <c r="A74" s="17">
        <v>171</v>
      </c>
      <c r="B74" s="20" t="s">
        <v>64</v>
      </c>
      <c r="C74" s="20" t="s">
        <v>63</v>
      </c>
      <c r="D74" s="20" t="s">
        <v>59</v>
      </c>
      <c r="Q74" s="8">
        <f t="shared" si="1"/>
        <v>0</v>
      </c>
    </row>
    <row r="75" spans="1:17" ht="12.75">
      <c r="A75" s="17">
        <v>172</v>
      </c>
      <c r="B75" s="20" t="s">
        <v>62</v>
      </c>
      <c r="C75" s="20" t="s">
        <v>34</v>
      </c>
      <c r="D75" s="20" t="s">
        <v>61</v>
      </c>
      <c r="Q75" s="8">
        <f t="shared" si="1"/>
        <v>0</v>
      </c>
    </row>
    <row r="76" spans="1:17" ht="12.75">
      <c r="A76" s="17">
        <v>173</v>
      </c>
      <c r="B76" s="19" t="s">
        <v>60</v>
      </c>
      <c r="C76" s="15" t="s">
        <v>42</v>
      </c>
      <c r="D76" s="20" t="s">
        <v>59</v>
      </c>
      <c r="Q76" s="8">
        <f t="shared" si="1"/>
        <v>0</v>
      </c>
    </row>
    <row r="77" spans="1:17" ht="12.75">
      <c r="A77" s="17">
        <v>174</v>
      </c>
      <c r="B77" s="19" t="s">
        <v>58</v>
      </c>
      <c r="C77" s="15" t="s">
        <v>57</v>
      </c>
      <c r="D77" s="20" t="s">
        <v>44</v>
      </c>
      <c r="Q77" s="8">
        <f t="shared" si="1"/>
        <v>0</v>
      </c>
    </row>
    <row r="78" spans="1:17" ht="12.75">
      <c r="A78" s="17">
        <v>175</v>
      </c>
      <c r="B78" s="19" t="s">
        <v>56</v>
      </c>
      <c r="C78" s="15" t="s">
        <v>42</v>
      </c>
      <c r="D78" s="20" t="s">
        <v>44</v>
      </c>
      <c r="Q78" s="8">
        <f t="shared" si="1"/>
        <v>0</v>
      </c>
    </row>
    <row r="79" spans="1:17" ht="12.75">
      <c r="A79" s="17">
        <v>176</v>
      </c>
      <c r="B79" s="20" t="s">
        <v>55</v>
      </c>
      <c r="C79" s="20" t="s">
        <v>54</v>
      </c>
      <c r="D79" s="20" t="s">
        <v>44</v>
      </c>
      <c r="Q79" s="8">
        <f t="shared" si="1"/>
        <v>0</v>
      </c>
    </row>
    <row r="80" spans="1:17" ht="12.75">
      <c r="A80" s="17">
        <v>177</v>
      </c>
      <c r="B80" s="19" t="s">
        <v>53</v>
      </c>
      <c r="C80" s="15" t="s">
        <v>30</v>
      </c>
      <c r="D80" s="15" t="s">
        <v>44</v>
      </c>
      <c r="Q80" s="8">
        <f t="shared" si="1"/>
        <v>0</v>
      </c>
    </row>
    <row r="81" spans="1:17" ht="12.75">
      <c r="A81" s="17">
        <v>178</v>
      </c>
      <c r="B81" s="19" t="s">
        <v>52</v>
      </c>
      <c r="C81" s="15" t="s">
        <v>51</v>
      </c>
      <c r="D81" s="15" t="s">
        <v>44</v>
      </c>
      <c r="Q81" s="8">
        <f t="shared" si="1"/>
        <v>0</v>
      </c>
    </row>
    <row r="82" spans="1:17" ht="12.75">
      <c r="A82" s="17">
        <v>179</v>
      </c>
      <c r="B82" s="20" t="s">
        <v>50</v>
      </c>
      <c r="C82" s="20" t="s">
        <v>49</v>
      </c>
      <c r="D82" s="20" t="s">
        <v>44</v>
      </c>
      <c r="Q82" s="8">
        <f t="shared" si="1"/>
        <v>0</v>
      </c>
    </row>
    <row r="83" spans="1:17" ht="12.75">
      <c r="A83" s="17">
        <v>180</v>
      </c>
      <c r="B83" s="16" t="s">
        <v>48</v>
      </c>
      <c r="C83" s="15" t="s">
        <v>47</v>
      </c>
      <c r="D83" s="15" t="s">
        <v>44</v>
      </c>
      <c r="Q83" s="8">
        <f t="shared" si="1"/>
        <v>0</v>
      </c>
    </row>
    <row r="84" spans="1:17" ht="12.75">
      <c r="A84" s="17">
        <v>181</v>
      </c>
      <c r="B84" s="20" t="s">
        <v>46</v>
      </c>
      <c r="C84" s="20" t="s">
        <v>45</v>
      </c>
      <c r="D84" s="20" t="s">
        <v>44</v>
      </c>
      <c r="E84" s="10" t="s">
        <v>330</v>
      </c>
      <c r="F84" s="10" t="s">
        <v>361</v>
      </c>
      <c r="G84" s="10" t="s">
        <v>327</v>
      </c>
      <c r="H84" s="10" t="s">
        <v>480</v>
      </c>
      <c r="Q84" s="8">
        <f t="shared" si="1"/>
        <v>152.97</v>
      </c>
    </row>
    <row r="85" spans="1:17" ht="12.75">
      <c r="A85" s="17">
        <v>182</v>
      </c>
      <c r="B85" s="16" t="s">
        <v>43</v>
      </c>
      <c r="C85" s="18" t="s">
        <v>42</v>
      </c>
      <c r="D85" s="18" t="s">
        <v>23</v>
      </c>
      <c r="E85" s="10" t="s">
        <v>335</v>
      </c>
      <c r="F85" s="10" t="s">
        <v>365</v>
      </c>
      <c r="G85" s="10" t="s">
        <v>445</v>
      </c>
      <c r="H85" s="10" t="s">
        <v>483</v>
      </c>
      <c r="Q85" s="8">
        <f t="shared" si="1"/>
        <v>164.22</v>
      </c>
    </row>
    <row r="86" spans="1:17" ht="12.75">
      <c r="A86" s="17">
        <v>183</v>
      </c>
      <c r="B86" s="19" t="s">
        <v>41</v>
      </c>
      <c r="C86" s="15" t="s">
        <v>40</v>
      </c>
      <c r="D86" s="15" t="s">
        <v>23</v>
      </c>
      <c r="Q86" s="8">
        <f t="shared" si="1"/>
        <v>0</v>
      </c>
    </row>
    <row r="87" spans="1:17" ht="12.75">
      <c r="A87" s="17">
        <v>184</v>
      </c>
      <c r="B87" s="20" t="s">
        <v>39</v>
      </c>
      <c r="C87" s="20" t="s">
        <v>38</v>
      </c>
      <c r="D87" s="20" t="s">
        <v>23</v>
      </c>
      <c r="E87" s="10" t="s">
        <v>334</v>
      </c>
      <c r="F87" s="10" t="s">
        <v>364</v>
      </c>
      <c r="G87" s="10" t="s">
        <v>444</v>
      </c>
      <c r="H87" s="10" t="s">
        <v>484</v>
      </c>
      <c r="Q87" s="8">
        <f t="shared" si="1"/>
        <v>156.69</v>
      </c>
    </row>
    <row r="88" spans="1:17" ht="12.75">
      <c r="A88" s="17">
        <v>185</v>
      </c>
      <c r="B88" s="19" t="s">
        <v>37</v>
      </c>
      <c r="C88" s="15" t="s">
        <v>36</v>
      </c>
      <c r="D88" s="15" t="s">
        <v>23</v>
      </c>
      <c r="E88" s="10" t="s">
        <v>337</v>
      </c>
      <c r="F88" s="10" t="s">
        <v>361</v>
      </c>
      <c r="G88" s="10" t="s">
        <v>435</v>
      </c>
      <c r="H88" s="10" t="s">
        <v>485</v>
      </c>
      <c r="Q88" s="8">
        <f t="shared" si="1"/>
        <v>154.05</v>
      </c>
    </row>
    <row r="89" spans="1:17" ht="12.75">
      <c r="A89" s="17">
        <v>186</v>
      </c>
      <c r="B89" s="20" t="s">
        <v>35</v>
      </c>
      <c r="C89" s="20" t="s">
        <v>34</v>
      </c>
      <c r="D89" s="20" t="s">
        <v>23</v>
      </c>
      <c r="E89" s="10" t="s">
        <v>336</v>
      </c>
      <c r="F89" s="10" t="s">
        <v>366</v>
      </c>
      <c r="G89" s="10" t="s">
        <v>446</v>
      </c>
      <c r="H89" s="10" t="s">
        <v>486</v>
      </c>
      <c r="Q89" s="8">
        <f t="shared" si="1"/>
        <v>164.48</v>
      </c>
    </row>
    <row r="90" spans="1:17" ht="12.75">
      <c r="A90" s="17">
        <v>187</v>
      </c>
      <c r="B90" s="19" t="s">
        <v>33</v>
      </c>
      <c r="C90" s="15" t="s">
        <v>32</v>
      </c>
      <c r="D90" s="15" t="s">
        <v>23</v>
      </c>
      <c r="E90" s="10" t="s">
        <v>338</v>
      </c>
      <c r="F90" s="10" t="s">
        <v>367</v>
      </c>
      <c r="G90" s="10" t="s">
        <v>447</v>
      </c>
      <c r="H90" s="10" t="s">
        <v>322</v>
      </c>
      <c r="Q90" s="8">
        <f t="shared" si="1"/>
        <v>155.51</v>
      </c>
    </row>
    <row r="91" spans="1:17" ht="12.75">
      <c r="A91" s="17">
        <v>188</v>
      </c>
      <c r="B91" s="16" t="s">
        <v>31</v>
      </c>
      <c r="C91" s="15" t="s">
        <v>30</v>
      </c>
      <c r="D91" s="15" t="s">
        <v>23</v>
      </c>
      <c r="E91" s="10" t="s">
        <v>339</v>
      </c>
      <c r="F91" s="10" t="s">
        <v>368</v>
      </c>
      <c r="G91" s="10" t="s">
        <v>448</v>
      </c>
      <c r="H91" s="10" t="s">
        <v>487</v>
      </c>
      <c r="Q91" s="8">
        <f t="shared" si="1"/>
        <v>160.34</v>
      </c>
    </row>
    <row r="92" spans="1:17" ht="12.75">
      <c r="A92" s="17">
        <v>189</v>
      </c>
      <c r="B92" s="19" t="s">
        <v>29</v>
      </c>
      <c r="C92" s="15" t="s">
        <v>28</v>
      </c>
      <c r="D92" s="15" t="s">
        <v>23</v>
      </c>
      <c r="E92" s="10" t="s">
        <v>341</v>
      </c>
      <c r="F92" s="10" t="s">
        <v>369</v>
      </c>
      <c r="G92" s="10" t="s">
        <v>450</v>
      </c>
      <c r="H92" s="10" t="s">
        <v>360</v>
      </c>
      <c r="Q92" s="8">
        <f t="shared" si="1"/>
        <v>155.62</v>
      </c>
    </row>
    <row r="93" spans="1:17" ht="12.75">
      <c r="A93" s="17">
        <v>190</v>
      </c>
      <c r="B93" s="16" t="s">
        <v>27</v>
      </c>
      <c r="C93" s="18" t="s">
        <v>26</v>
      </c>
      <c r="D93" s="18" t="s">
        <v>23</v>
      </c>
      <c r="Q93" s="8">
        <f t="shared" si="1"/>
        <v>0</v>
      </c>
    </row>
    <row r="94" spans="1:17" ht="12.75">
      <c r="A94" s="17">
        <v>191</v>
      </c>
      <c r="B94" s="16" t="s">
        <v>25</v>
      </c>
      <c r="C94" s="15" t="s">
        <v>228</v>
      </c>
      <c r="D94" s="15" t="s">
        <v>23</v>
      </c>
      <c r="E94" s="10" t="s">
        <v>340</v>
      </c>
      <c r="F94" s="10" t="s">
        <v>370</v>
      </c>
      <c r="G94" s="10" t="s">
        <v>449</v>
      </c>
      <c r="H94" s="10" t="s">
        <v>436</v>
      </c>
      <c r="Q94" s="8">
        <f t="shared" si="1"/>
        <v>156.71</v>
      </c>
    </row>
    <row r="95" spans="1:17" ht="12.75">
      <c r="A95" s="29">
        <v>192</v>
      </c>
      <c r="B95" s="31" t="s">
        <v>310</v>
      </c>
      <c r="C95" s="34" t="s">
        <v>311</v>
      </c>
      <c r="D95" s="34" t="s">
        <v>23</v>
      </c>
      <c r="E95" s="10" t="s">
        <v>343</v>
      </c>
      <c r="F95" s="10">
        <v>39.02</v>
      </c>
      <c r="G95" s="10" t="s">
        <v>452</v>
      </c>
      <c r="H95" s="10" t="s">
        <v>463</v>
      </c>
      <c r="Q95" s="8">
        <f t="shared" si="1"/>
        <v>158.22</v>
      </c>
    </row>
    <row r="96" spans="1:17" ht="12.75">
      <c r="A96" s="29">
        <v>193</v>
      </c>
      <c r="B96" s="32" t="s">
        <v>310</v>
      </c>
      <c r="C96" s="32" t="s">
        <v>312</v>
      </c>
      <c r="D96" s="32" t="s">
        <v>23</v>
      </c>
      <c r="E96" s="10" t="s">
        <v>342</v>
      </c>
      <c r="F96" s="10" t="s">
        <v>371</v>
      </c>
      <c r="G96" s="10" t="s">
        <v>451</v>
      </c>
      <c r="H96" s="10" t="s">
        <v>488</v>
      </c>
      <c r="Q96" s="8">
        <f t="shared" si="1"/>
        <v>158.54</v>
      </c>
    </row>
    <row r="97" spans="1:17" ht="12.75">
      <c r="A97" s="29">
        <v>194</v>
      </c>
      <c r="B97" s="31" t="s">
        <v>313</v>
      </c>
      <c r="C97" s="34" t="s">
        <v>201</v>
      </c>
      <c r="D97" s="34" t="s">
        <v>233</v>
      </c>
      <c r="E97" s="10" t="s">
        <v>333</v>
      </c>
      <c r="F97" s="10" t="s">
        <v>362</v>
      </c>
      <c r="G97" s="10" t="s">
        <v>333</v>
      </c>
      <c r="H97" s="10" t="s">
        <v>481</v>
      </c>
      <c r="Q97" s="8">
        <f t="shared" si="1"/>
        <v>151.01</v>
      </c>
    </row>
    <row r="98" spans="1:17" ht="12.75">
      <c r="A98" s="29">
        <v>195</v>
      </c>
      <c r="B98" s="32" t="s">
        <v>314</v>
      </c>
      <c r="C98" s="32" t="s">
        <v>160</v>
      </c>
      <c r="D98" s="32" t="s">
        <v>23</v>
      </c>
      <c r="E98" s="10" t="s">
        <v>344</v>
      </c>
      <c r="F98" s="10" t="s">
        <v>372</v>
      </c>
      <c r="G98" s="10" t="s">
        <v>453</v>
      </c>
      <c r="H98" s="10">
        <v>38.2</v>
      </c>
      <c r="Q98" s="8">
        <f t="shared" si="1"/>
        <v>154.33</v>
      </c>
    </row>
    <row r="99" spans="1:17" ht="12.75">
      <c r="A99" s="29">
        <v>200</v>
      </c>
      <c r="B99" s="31" t="s">
        <v>159</v>
      </c>
      <c r="C99" s="34" t="s">
        <v>315</v>
      </c>
      <c r="D99" s="34" t="s">
        <v>59</v>
      </c>
      <c r="E99" s="10" t="s">
        <v>332</v>
      </c>
      <c r="F99" s="10" t="s">
        <v>363</v>
      </c>
      <c r="G99" s="10" t="s">
        <v>443</v>
      </c>
      <c r="H99" s="10" t="s">
        <v>482</v>
      </c>
      <c r="Q99" s="8">
        <f t="shared" si="1"/>
        <v>153.41</v>
      </c>
    </row>
    <row r="100" spans="1:17" ht="12.75">
      <c r="A100" s="22">
        <v>301</v>
      </c>
      <c r="B100" s="19" t="s">
        <v>289</v>
      </c>
      <c r="C100" s="27" t="s">
        <v>160</v>
      </c>
      <c r="D100" s="16" t="s">
        <v>108</v>
      </c>
      <c r="E100" s="10" t="s">
        <v>378</v>
      </c>
      <c r="F100" s="10" t="s">
        <v>407</v>
      </c>
      <c r="G100" s="10" t="s">
        <v>457</v>
      </c>
      <c r="H100" s="10" t="s">
        <v>491</v>
      </c>
      <c r="I100" s="10" t="s">
        <v>456</v>
      </c>
      <c r="Q100" s="8" t="e">
        <f>SUM(#REF!*$E$2+E100*$F$2+G100*$G$2+H100*$H$2+I100*$I$2+$J$2*J100+K100*$E$2+L100*$F$2+M100*$G$2+N100*$H$2+O100*$I$2+P100*$J$2)</f>
        <v>#REF!</v>
      </c>
    </row>
    <row r="101" spans="1:17" ht="12.75">
      <c r="A101" s="22">
        <v>302</v>
      </c>
      <c r="B101" s="20" t="s">
        <v>128</v>
      </c>
      <c r="C101" s="20" t="s">
        <v>291</v>
      </c>
      <c r="D101" s="20" t="s">
        <v>108</v>
      </c>
      <c r="Q101" s="8" t="e">
        <f>SUM(#REF!*$E$2+E101*$F$2+G101*$G$2+H101*$H$2+I101*$I$2+$J$2*J101+K101*$E$2+L101*$F$2+M101*$G$2+N101*$H$2+O101*$I$2+P101*$J$2)</f>
        <v>#REF!</v>
      </c>
    </row>
    <row r="102" spans="1:17" ht="12.75">
      <c r="A102" s="22">
        <v>303</v>
      </c>
      <c r="B102" s="19" t="s">
        <v>290</v>
      </c>
      <c r="C102" s="15" t="s">
        <v>111</v>
      </c>
      <c r="D102" s="15" t="s">
        <v>115</v>
      </c>
      <c r="E102" s="10" t="s">
        <v>379</v>
      </c>
      <c r="F102" s="10" t="s">
        <v>318</v>
      </c>
      <c r="G102" s="10" t="s">
        <v>382</v>
      </c>
      <c r="H102" s="10" t="s">
        <v>492</v>
      </c>
      <c r="Q102" s="8" t="e">
        <f>SUM(#REF!*$E$2+E102*$F$2+G102*$G$2+H102*$H$2+I102*$I$2+$J$2*J102+K102*$E$2+L102*$F$2+M102*$G$2+N102*$H$2+O102*$I$2+P102*$J$2)</f>
        <v>#REF!</v>
      </c>
    </row>
    <row r="103" spans="1:17" ht="12.75">
      <c r="A103" s="22">
        <v>304</v>
      </c>
      <c r="B103" s="19" t="s">
        <v>289</v>
      </c>
      <c r="C103" s="15" t="s">
        <v>279</v>
      </c>
      <c r="D103" s="15" t="s">
        <v>108</v>
      </c>
      <c r="E103" s="10" t="s">
        <v>380</v>
      </c>
      <c r="F103" s="10" t="s">
        <v>408</v>
      </c>
      <c r="G103" s="10" t="s">
        <v>388</v>
      </c>
      <c r="H103" s="10" t="s">
        <v>390</v>
      </c>
      <c r="I103" s="10" t="s">
        <v>509</v>
      </c>
      <c r="Q103" s="8" t="e">
        <f>SUM(#REF!*$E$2+E103*$F$2+G103*$G$2+H103*$H$2+I103*$I$2+$J$2*J103+K103*$E$2+L103*$F$2+M103*$G$2+N103*$H$2+O103*$I$2+P103*$J$2)</f>
        <v>#REF!</v>
      </c>
    </row>
    <row r="104" spans="1:17" ht="12.75">
      <c r="A104" s="22">
        <v>305</v>
      </c>
      <c r="B104" s="19" t="s">
        <v>212</v>
      </c>
      <c r="C104" s="15" t="s">
        <v>34</v>
      </c>
      <c r="D104" s="15" t="s">
        <v>206</v>
      </c>
      <c r="Q104" s="8" t="e">
        <f>SUM(#REF!*$E$2+E104*$F$2+G104*$G$2+H104*$H$2+I104*$I$2+$J$2*J104+K104*$E$2+L104*$F$2+M104*$G$2+N104*$H$2+O104*$I$2+P104*$J$2)</f>
        <v>#REF!</v>
      </c>
    </row>
    <row r="105" spans="1:17" ht="12.75">
      <c r="A105" s="22">
        <v>306</v>
      </c>
      <c r="B105" s="16" t="s">
        <v>276</v>
      </c>
      <c r="C105" s="15" t="s">
        <v>288</v>
      </c>
      <c r="D105" s="15" t="s">
        <v>156</v>
      </c>
      <c r="Q105" s="8" t="e">
        <f>SUM(#REF!*$E$2+E105*$F$2+G105*$G$2+H105*$H$2+I105*$I$2+$J$2*J105+K105*$E$2+L105*$F$2+M105*$G$2+N105*$H$2+O105*$I$2+P105*$J$2)</f>
        <v>#REF!</v>
      </c>
    </row>
    <row r="106" spans="1:17" ht="12.75">
      <c r="A106" s="22">
        <v>307</v>
      </c>
      <c r="B106" s="20" t="s">
        <v>286</v>
      </c>
      <c r="C106" s="20" t="s">
        <v>218</v>
      </c>
      <c r="D106" s="20" t="s">
        <v>206</v>
      </c>
      <c r="Q106" s="8" t="e">
        <f>SUM(#REF!*$E$2+E106*$F$2+G106*$G$2+H106*$H$2+I106*$I$2+$J$2*J106+K106*$E$2+L106*$F$2+M106*$G$2+N106*$H$2+O106*$I$2+P106*$J$2)</f>
        <v>#REF!</v>
      </c>
    </row>
    <row r="107" spans="1:17" ht="12.75">
      <c r="A107" s="22">
        <v>308</v>
      </c>
      <c r="B107" s="20" t="s">
        <v>128</v>
      </c>
      <c r="C107" s="20" t="s">
        <v>287</v>
      </c>
      <c r="D107" s="20" t="s">
        <v>156</v>
      </c>
      <c r="Q107" s="8" t="e">
        <f>SUM(#REF!*$E$2+E107*$F$2+G107*$G$2+H107*$H$2+I107*$I$2+$J$2*J107+K107*$E$2+L107*$F$2+M107*$G$2+N107*$H$2+O107*$I$2+P107*$J$2)</f>
        <v>#REF!</v>
      </c>
    </row>
    <row r="108" spans="1:17" ht="12.75">
      <c r="A108" s="22">
        <v>309</v>
      </c>
      <c r="B108" s="19" t="s">
        <v>286</v>
      </c>
      <c r="C108" s="15" t="s">
        <v>285</v>
      </c>
      <c r="D108" s="15" t="s">
        <v>206</v>
      </c>
      <c r="Q108" s="8" t="e">
        <f>SUM(#REF!*$E$2+E108*$F$2+G108*$G$2+H108*$H$2+I108*$I$2+$J$2*J108+K108*$E$2+L108*$F$2+M108*$G$2+N108*$H$2+O108*$I$2+P108*$J$2)</f>
        <v>#REF!</v>
      </c>
    </row>
    <row r="109" spans="1:17" ht="12.75">
      <c r="A109" s="26">
        <v>310</v>
      </c>
      <c r="B109" s="20" t="s">
        <v>128</v>
      </c>
      <c r="C109" s="20" t="s">
        <v>284</v>
      </c>
      <c r="D109" s="20" t="s">
        <v>156</v>
      </c>
      <c r="Q109" s="8" t="e">
        <f>SUM(#REF!*$E$2+E109*$F$2+G109*$G$2+H109*$H$2+I109*$I$2+$J$2*J109+K109*$E$2+L109*$F$2+M109*$G$2+N109*$H$2+O109*$I$2+P109*$J$2)</f>
        <v>#REF!</v>
      </c>
    </row>
    <row r="110" spans="1:17" ht="12.75">
      <c r="A110" s="26">
        <v>311</v>
      </c>
      <c r="B110" s="20" t="s">
        <v>283</v>
      </c>
      <c r="C110" s="20" t="s">
        <v>282</v>
      </c>
      <c r="D110" s="20" t="s">
        <v>108</v>
      </c>
      <c r="E110" s="10" t="s">
        <v>381</v>
      </c>
      <c r="F110" s="10" t="s">
        <v>409</v>
      </c>
      <c r="G110" s="10" t="s">
        <v>458</v>
      </c>
      <c r="H110" s="10" t="s">
        <v>493</v>
      </c>
      <c r="Q110" s="8" t="e">
        <f>SUM(#REF!*$E$2+E110*$F$2+G110*$G$2+H110*$H$2+I110*$I$2+$J$2*J110+K110*$E$2+L110*$F$2+M110*$G$2+N110*$H$2+O110*$I$2+P110*$J$2)</f>
        <v>#REF!</v>
      </c>
    </row>
    <row r="111" spans="1:17" ht="12.75">
      <c r="A111" s="22">
        <v>312</v>
      </c>
      <c r="B111" s="16" t="s">
        <v>269</v>
      </c>
      <c r="C111" s="15" t="s">
        <v>281</v>
      </c>
      <c r="D111" s="15" t="s">
        <v>156</v>
      </c>
      <c r="E111" s="10" t="s">
        <v>383</v>
      </c>
      <c r="F111" s="10" t="s">
        <v>348</v>
      </c>
      <c r="G111" s="10" t="s">
        <v>388</v>
      </c>
      <c r="H111" s="10" t="s">
        <v>494</v>
      </c>
      <c r="Q111" s="8" t="e">
        <f>SUM(#REF!*$E$2+E111*$F$2+G111*$G$2+H111*$H$2+I111*$I$2+$J$2*J111+K111*$E$2+L111*$F$2+M111*$G$2+N111*$H$2+O111*$I$2+P111*$J$2)</f>
        <v>#REF!</v>
      </c>
    </row>
    <row r="112" spans="1:17" ht="12.75">
      <c r="A112" s="22">
        <v>313</v>
      </c>
      <c r="B112" s="20" t="s">
        <v>280</v>
      </c>
      <c r="C112" s="20" t="s">
        <v>279</v>
      </c>
      <c r="D112" s="20" t="s">
        <v>156</v>
      </c>
      <c r="Q112" s="8" t="e">
        <f>SUM(#REF!*$E$2+E112*$F$2+G112*$G$2+H112*$H$2+I112*$I$2+$J$2*J112+K112*$E$2+L112*$F$2+M112*$G$2+N112*$H$2+O112*$I$2+P112*$J$2)</f>
        <v>#REF!</v>
      </c>
    </row>
    <row r="113" spans="1:17" ht="12.75">
      <c r="A113" s="22">
        <v>314</v>
      </c>
      <c r="B113" s="19" t="s">
        <v>278</v>
      </c>
      <c r="C113" s="15" t="s">
        <v>277</v>
      </c>
      <c r="D113" s="15" t="s">
        <v>206</v>
      </c>
      <c r="Q113" s="8" t="e">
        <f>SUM(#REF!*$E$2+E113*$F$2+G113*$G$2+H113*$H$2+I113*$I$2+$J$2*J113+K113*$E$2+L113*$F$2+M113*$G$2+N113*$H$2+O113*$I$2+P113*$J$2)</f>
        <v>#REF!</v>
      </c>
    </row>
    <row r="114" spans="1:17" ht="12.75">
      <c r="A114" s="22">
        <v>315</v>
      </c>
      <c r="B114" s="20" t="s">
        <v>276</v>
      </c>
      <c r="C114" s="20" t="s">
        <v>275</v>
      </c>
      <c r="D114" s="20" t="s">
        <v>156</v>
      </c>
      <c r="Q114" s="8" t="e">
        <f>SUM(#REF!*$E$2+E114*$F$2+G114*$G$2+H114*$H$2+I114*$I$2+$J$2*J114+K114*$E$2+L114*$F$2+M114*$G$2+N114*$H$2+O114*$I$2+P114*$J$2)</f>
        <v>#REF!</v>
      </c>
    </row>
    <row r="115" spans="1:17" ht="12.75">
      <c r="A115" s="22">
        <v>316</v>
      </c>
      <c r="B115" s="19" t="s">
        <v>272</v>
      </c>
      <c r="C115" s="15" t="s">
        <v>172</v>
      </c>
      <c r="D115" s="15" t="s">
        <v>206</v>
      </c>
      <c r="Q115" s="8" t="e">
        <f>SUM(#REF!*$E$2+E115*$F$2+G115*$G$2+H115*$H$2+I115*$I$2+$J$2*J115+K115*$E$2+L115*$F$2+M115*$G$2+N115*$H$2+O115*$I$2+P115*$J$2)</f>
        <v>#REF!</v>
      </c>
    </row>
    <row r="116" spans="1:17" ht="12.75">
      <c r="A116" s="22">
        <v>317</v>
      </c>
      <c r="B116" s="20" t="s">
        <v>274</v>
      </c>
      <c r="C116" s="20" t="s">
        <v>273</v>
      </c>
      <c r="D116" s="20" t="s">
        <v>61</v>
      </c>
      <c r="E116" s="10" t="s">
        <v>382</v>
      </c>
      <c r="F116" s="10" t="s">
        <v>398</v>
      </c>
      <c r="G116" s="10" t="s">
        <v>430</v>
      </c>
      <c r="H116" s="10" t="s">
        <v>409</v>
      </c>
      <c r="Q116" s="8" t="e">
        <f>SUM(#REF!*$E$2+E116*$F$2+G116*$G$2+H116*$H$2+I116*$I$2+$J$2*J116+K116*$E$2+L116*$F$2+M116*$G$2+N116*$H$2+O116*$I$2+P116*$J$2)</f>
        <v>#REF!</v>
      </c>
    </row>
    <row r="117" spans="1:17" ht="12.75">
      <c r="A117" s="22">
        <v>318</v>
      </c>
      <c r="B117" s="16" t="s">
        <v>272</v>
      </c>
      <c r="C117" s="15" t="s">
        <v>271</v>
      </c>
      <c r="D117" s="15" t="s">
        <v>206</v>
      </c>
      <c r="Q117" s="8" t="e">
        <f>SUM(#REF!*$E$2+E117*$F$2+G117*$G$2+H117*$H$2+I117*$I$2+$J$2*J117+K117*$E$2+L117*$F$2+M117*$G$2+N117*$H$2+O117*$I$2+P117*$J$2)</f>
        <v>#REF!</v>
      </c>
    </row>
    <row r="118" spans="1:17" ht="12.75">
      <c r="A118" s="22">
        <v>319</v>
      </c>
      <c r="B118" s="19" t="s">
        <v>193</v>
      </c>
      <c r="C118" s="15" t="s">
        <v>270</v>
      </c>
      <c r="D118" s="15" t="s">
        <v>78</v>
      </c>
      <c r="Q118" s="8" t="e">
        <f>SUM(#REF!*$E$2+E118*$F$2+G118*$G$2+H118*$H$2+I118*$I$2+$J$2*J118+K118*$E$2+L118*$F$2+M118*$G$2+N118*$H$2+O118*$I$2+P118*$J$2)</f>
        <v>#REF!</v>
      </c>
    </row>
    <row r="119" spans="1:17" ht="12.75">
      <c r="A119" s="22">
        <v>320</v>
      </c>
      <c r="B119" s="19" t="s">
        <v>269</v>
      </c>
      <c r="C119" s="15" t="s">
        <v>169</v>
      </c>
      <c r="D119" s="18" t="s">
        <v>156</v>
      </c>
      <c r="E119" s="10" t="s">
        <v>384</v>
      </c>
      <c r="F119" s="10" t="s">
        <v>410</v>
      </c>
      <c r="G119" s="10" t="s">
        <v>458</v>
      </c>
      <c r="H119" s="10" t="s">
        <v>495</v>
      </c>
      <c r="Q119" s="8" t="e">
        <f>SUM(#REF!*$E$2+E119*$F$2+G119*$G$2+H119*$H$2+I119*$I$2+$J$2*J119+K119*$E$2+L119*$F$2+M119*$G$2+N119*$H$2+O119*$I$2+P119*$J$2)</f>
        <v>#REF!</v>
      </c>
    </row>
    <row r="120" spans="1:17" ht="12.75">
      <c r="A120" s="22">
        <v>321</v>
      </c>
      <c r="B120" s="19" t="s">
        <v>268</v>
      </c>
      <c r="C120" s="15" t="s">
        <v>267</v>
      </c>
      <c r="D120" s="15" t="s">
        <v>90</v>
      </c>
      <c r="Q120" s="8" t="e">
        <f>SUM(#REF!*$E$2+E120*$F$2+G120*$G$2+H120*$H$2+I120*$I$2+$J$2*J120+K120*$E$2+L120*$F$2+M120*$G$2+N120*$H$2+O120*$I$2+P120*$J$2)</f>
        <v>#REF!</v>
      </c>
    </row>
    <row r="121" spans="1:17" ht="12.75">
      <c r="A121" s="22">
        <v>322</v>
      </c>
      <c r="B121" s="19" t="s">
        <v>149</v>
      </c>
      <c r="C121" s="15" t="s">
        <v>266</v>
      </c>
      <c r="D121" s="15" t="s">
        <v>115</v>
      </c>
      <c r="E121" s="10" t="s">
        <v>382</v>
      </c>
      <c r="F121" s="10" t="s">
        <v>411</v>
      </c>
      <c r="G121" s="10" t="s">
        <v>382</v>
      </c>
      <c r="H121" s="10" t="s">
        <v>330</v>
      </c>
      <c r="Q121" s="8" t="e">
        <f>SUM(#REF!*$E$2+E121*$F$2+G121*$G$2+H121*$H$2+I121*$I$2+$J$2*J121+K121*$E$2+L121*$F$2+M121*$G$2+N121*$H$2+O121*$I$2+P121*$J$2)</f>
        <v>#REF!</v>
      </c>
    </row>
    <row r="122" spans="1:17" ht="12.75">
      <c r="A122" s="22">
        <v>323</v>
      </c>
      <c r="B122" s="20" t="s">
        <v>263</v>
      </c>
      <c r="C122" s="20" t="s">
        <v>265</v>
      </c>
      <c r="D122" s="20" t="s">
        <v>78</v>
      </c>
      <c r="Q122" s="8" t="e">
        <f>SUM(#REF!*$E$2+E122*$F$2+G122*$G$2+H122*$H$2+I122*$I$2+$J$2*J122+K122*$E$2+L122*$F$2+M122*$G$2+N122*$H$2+O122*$I$2+P122*$J$2)</f>
        <v>#REF!</v>
      </c>
    </row>
    <row r="123" spans="1:17" ht="12.75">
      <c r="A123" s="22">
        <v>324</v>
      </c>
      <c r="B123" s="16" t="s">
        <v>100</v>
      </c>
      <c r="C123" s="18" t="s">
        <v>264</v>
      </c>
      <c r="D123" s="18" t="s">
        <v>59</v>
      </c>
      <c r="E123" s="10" t="s">
        <v>386</v>
      </c>
      <c r="F123" s="10" t="s">
        <v>412</v>
      </c>
      <c r="G123" s="10" t="s">
        <v>459</v>
      </c>
      <c r="H123" s="10" t="s">
        <v>400</v>
      </c>
      <c r="Q123" s="8" t="e">
        <f>SUM(#REF!*$E$2+E123*$F$2+G123*$G$2+H123*$H$2+I123*$I$2+$J$2*J123+K123*$E$2+L123*$F$2+M123*$G$2+N123*$H$2+O123*$I$2+P123*$J$2)</f>
        <v>#REF!</v>
      </c>
    </row>
    <row r="124" spans="1:17" ht="12.75">
      <c r="A124" s="22">
        <v>325</v>
      </c>
      <c r="B124" s="20" t="s">
        <v>263</v>
      </c>
      <c r="C124" s="20" t="s">
        <v>262</v>
      </c>
      <c r="D124" s="20" t="s">
        <v>78</v>
      </c>
      <c r="Q124" s="8" t="e">
        <f>SUM(#REF!*$E$2+E124*$F$2+G124*$G$2+H124*$H$2+I124*$I$2+$J$2*J124+K124*$E$2+L124*$F$2+M124*$G$2+N124*$H$2+O124*$I$2+P124*$J$2)</f>
        <v>#REF!</v>
      </c>
    </row>
    <row r="125" spans="1:17" ht="12.75">
      <c r="A125" s="22">
        <v>326</v>
      </c>
      <c r="B125" s="16" t="s">
        <v>261</v>
      </c>
      <c r="C125" s="18" t="s">
        <v>260</v>
      </c>
      <c r="D125" s="18" t="s">
        <v>78</v>
      </c>
      <c r="E125" s="10" t="s">
        <v>385</v>
      </c>
      <c r="F125" s="10" t="s">
        <v>413</v>
      </c>
      <c r="G125" s="10" t="s">
        <v>382</v>
      </c>
      <c r="H125" s="10" t="s">
        <v>496</v>
      </c>
      <c r="Q125" s="8" t="e">
        <f>SUM(#REF!*$E$2+E125*$F$2+G125*$G$2+H125*$H$2+I125*$I$2+$J$2*J125+K125*$E$2+L125*$F$2+M125*$G$2+N125*$H$2+O125*$I$2+P125*$J$2)</f>
        <v>#REF!</v>
      </c>
    </row>
    <row r="126" spans="1:17" ht="12.75">
      <c r="A126" s="22">
        <v>327</v>
      </c>
      <c r="B126" s="20" t="s">
        <v>259</v>
      </c>
      <c r="C126" s="20" t="s">
        <v>192</v>
      </c>
      <c r="D126" s="20" t="s">
        <v>115</v>
      </c>
      <c r="Q126" s="8" t="e">
        <f>SUM(#REF!*$E$2+E126*$F$2+G126*$G$2+H126*$H$2+I126*$I$2+$J$2*J126+K126*$E$2+L126*$F$2+M126*$G$2+N126*$H$2+O126*$I$2+P126*$J$2)</f>
        <v>#REF!</v>
      </c>
    </row>
    <row r="127" spans="1:17" ht="12.75">
      <c r="A127" s="22">
        <v>328</v>
      </c>
      <c r="B127" s="20" t="s">
        <v>217</v>
      </c>
      <c r="C127" s="20" t="s">
        <v>258</v>
      </c>
      <c r="D127" s="20" t="s">
        <v>59</v>
      </c>
      <c r="E127" s="10" t="s">
        <v>388</v>
      </c>
      <c r="F127" s="10" t="s">
        <v>414</v>
      </c>
      <c r="G127" s="10" t="s">
        <v>425</v>
      </c>
      <c r="H127" s="10" t="s">
        <v>497</v>
      </c>
      <c r="Q127" s="8" t="e">
        <f>SUM(#REF!*$E$2+E127*$F$2+G127*$G$2+H127*$H$2+I127*$I$2+$J$2*J127+K127*$E$2+L127*$F$2+M127*$G$2+N127*$H$2+O127*$I$2+P127*$J$2)</f>
        <v>#REF!</v>
      </c>
    </row>
    <row r="128" spans="1:17" ht="12.75">
      <c r="A128" s="22">
        <v>329</v>
      </c>
      <c r="B128" s="20" t="s">
        <v>114</v>
      </c>
      <c r="C128" s="20" t="s">
        <v>47</v>
      </c>
      <c r="D128" s="20" t="s">
        <v>78</v>
      </c>
      <c r="Q128" s="8" t="e">
        <f>SUM(#REF!*$E$2+E128*$F$2+G128*$G$2+H128*$H$2+I128*$I$2+$J$2*J128+K128*$E$2+L128*$F$2+M128*$G$2+N128*$H$2+O128*$I$2+P128*$J$2)</f>
        <v>#REF!</v>
      </c>
    </row>
    <row r="129" spans="1:17" ht="12.75">
      <c r="A129" s="22">
        <v>330</v>
      </c>
      <c r="B129" s="25" t="s">
        <v>128</v>
      </c>
      <c r="C129" s="25" t="s">
        <v>257</v>
      </c>
      <c r="D129" s="25" t="s">
        <v>61</v>
      </c>
      <c r="Q129" s="8" t="e">
        <f>SUM(#REF!*$E$2+E129*$F$2+G129*$G$2+H129*$H$2+I129*$I$2+$J$2*J129+K129*$E$2+L129*$F$2+M129*$G$2+N129*$H$2+O129*$I$2+P129*$J$2)</f>
        <v>#REF!</v>
      </c>
    </row>
    <row r="130" spans="1:17" ht="12.75">
      <c r="A130" s="22">
        <v>331</v>
      </c>
      <c r="B130" s="24" t="s">
        <v>256</v>
      </c>
      <c r="C130" s="24" t="s">
        <v>186</v>
      </c>
      <c r="D130" s="24" t="s">
        <v>81</v>
      </c>
      <c r="Q130" s="8" t="e">
        <f>SUM(#REF!*$E$2+E130*$F$2+G130*$G$2+H130*$H$2+I130*$I$2+$J$2*J130+K130*$E$2+L130*$F$2+M130*$G$2+N130*$H$2+O130*$I$2+P130*$J$2)</f>
        <v>#REF!</v>
      </c>
    </row>
    <row r="131" spans="1:17" ht="12.75">
      <c r="A131" s="22">
        <v>332</v>
      </c>
      <c r="B131" s="20" t="s">
        <v>255</v>
      </c>
      <c r="C131" s="20" t="s">
        <v>54</v>
      </c>
      <c r="D131" s="20" t="s">
        <v>61</v>
      </c>
      <c r="Q131" s="8" t="e">
        <f>SUM(#REF!*$E$2+E131*$F$2+G131*$G$2+H131*$H$2+I131*$I$2+$J$2*J131+K131*$E$2+L131*$F$2+M131*$G$2+N131*$H$2+O131*$I$2+P131*$J$2)</f>
        <v>#REF!</v>
      </c>
    </row>
    <row r="132" spans="1:17" ht="12.75">
      <c r="A132" s="22">
        <v>333</v>
      </c>
      <c r="B132" s="19" t="s">
        <v>254</v>
      </c>
      <c r="C132" s="15" t="s">
        <v>253</v>
      </c>
      <c r="D132" s="15" t="s">
        <v>252</v>
      </c>
      <c r="Q132" s="8" t="e">
        <f>SUM(#REF!*$E$2+E132*$F$2+G132*$G$2+H132*$H$2+I132*$I$2+$J$2*J132+K132*$E$2+L132*$F$2+M132*$G$2+N132*$H$2+O132*$I$2+P132*$J$2)</f>
        <v>#REF!</v>
      </c>
    </row>
    <row r="133" spans="1:17" ht="12.75">
      <c r="A133" s="22">
        <v>334</v>
      </c>
      <c r="B133" s="20" t="s">
        <v>251</v>
      </c>
      <c r="C133" s="20" t="s">
        <v>88</v>
      </c>
      <c r="D133" s="20" t="s">
        <v>61</v>
      </c>
      <c r="E133" s="10" t="s">
        <v>387</v>
      </c>
      <c r="F133" s="10" t="s">
        <v>415</v>
      </c>
      <c r="G133" s="10" t="s">
        <v>345</v>
      </c>
      <c r="H133" s="10" t="s">
        <v>471</v>
      </c>
      <c r="Q133" s="8" t="e">
        <f>SUM(#REF!*$E$2+E133*$F$2+G133*$G$2+H133*$H$2+I133*$I$2+$J$2*J133+K133*$E$2+L133*$F$2+M133*$G$2+N133*$H$2+O133*$I$2+P133*$J$2)</f>
        <v>#REF!</v>
      </c>
    </row>
    <row r="134" spans="1:17" ht="12.75">
      <c r="A134" s="22">
        <v>335</v>
      </c>
      <c r="B134" s="20" t="s">
        <v>250</v>
      </c>
      <c r="C134" s="20" t="s">
        <v>249</v>
      </c>
      <c r="D134" s="20" t="s">
        <v>61</v>
      </c>
      <c r="E134" s="10" t="s">
        <v>390</v>
      </c>
      <c r="F134" s="10" t="s">
        <v>416</v>
      </c>
      <c r="G134" s="10" t="s">
        <v>461</v>
      </c>
      <c r="H134" s="10" t="s">
        <v>498</v>
      </c>
      <c r="Q134" s="8" t="e">
        <f>SUM(#REF!*$E$2+E134*$F$2+G134*$G$2+H134*$H$2+I134*$I$2+$J$2*J134+K134*$E$2+L134*$F$2+M134*$G$2+N134*$H$2+O134*$I$2+P134*$J$2)</f>
        <v>#REF!</v>
      </c>
    </row>
    <row r="135" spans="1:17" ht="12.75">
      <c r="A135" s="22">
        <v>336</v>
      </c>
      <c r="B135" s="20" t="s">
        <v>122</v>
      </c>
      <c r="C135" s="20" t="s">
        <v>109</v>
      </c>
      <c r="D135" s="20" t="s">
        <v>108</v>
      </c>
      <c r="Q135" s="8" t="e">
        <f>SUM(#REF!*$E$2+E135*$F$2+G135*$G$2+H135*$H$2+I135*$I$2+$J$2*J135+K135*$E$2+L135*$F$2+M135*$G$2+N135*$H$2+O135*$I$2+P135*$J$2)</f>
        <v>#REF!</v>
      </c>
    </row>
    <row r="136" spans="1:17" ht="12.75">
      <c r="A136" s="22">
        <v>337</v>
      </c>
      <c r="B136" s="20" t="s">
        <v>248</v>
      </c>
      <c r="C136" s="20" t="s">
        <v>36</v>
      </c>
      <c r="D136" s="20" t="s">
        <v>61</v>
      </c>
      <c r="E136" s="10" t="s">
        <v>389</v>
      </c>
      <c r="F136" s="10" t="s">
        <v>417</v>
      </c>
      <c r="G136" s="10" t="s">
        <v>460</v>
      </c>
      <c r="H136" s="10" t="s">
        <v>499</v>
      </c>
      <c r="Q136" s="8" t="e">
        <f>SUM(#REF!*$E$2+E136*$F$2+G136*$G$2+H136*$H$2+I136*$I$2+$J$2*J136+K136*$E$2+L136*$F$2+M136*$G$2+N136*$H$2+O136*$I$2+P136*$J$2)</f>
        <v>#REF!</v>
      </c>
    </row>
    <row r="137" spans="1:17" ht="12.75">
      <c r="A137" s="22">
        <v>338</v>
      </c>
      <c r="B137" s="19" t="s">
        <v>247</v>
      </c>
      <c r="C137" s="15" t="s">
        <v>246</v>
      </c>
      <c r="D137" s="15" t="s">
        <v>151</v>
      </c>
      <c r="Q137" s="8" t="e">
        <f>SUM(#REF!*$E$2+E137*$F$2+G137*$G$2+H137*$H$2+I137*$I$2+$J$2*J137+K137*$E$2+L137*$F$2+M137*$G$2+N137*$H$2+O137*$I$2+P137*$J$2)</f>
        <v>#REF!</v>
      </c>
    </row>
    <row r="138" spans="1:17" ht="12.75">
      <c r="A138" s="22">
        <v>339</v>
      </c>
      <c r="B138" s="20" t="s">
        <v>128</v>
      </c>
      <c r="C138" s="20" t="s">
        <v>127</v>
      </c>
      <c r="D138" s="20" t="s">
        <v>156</v>
      </c>
      <c r="Q138" s="8" t="e">
        <f>SUM(#REF!*$E$2+E138*$F$2+G138*$G$2+H138*$H$2+I138*$I$2+$J$2*J138+K138*$E$2+L138*$F$2+M138*$G$2+N138*$H$2+O138*$I$2+P138*$J$2)</f>
        <v>#REF!</v>
      </c>
    </row>
    <row r="139" spans="1:17" ht="12.75">
      <c r="A139" s="22">
        <v>340</v>
      </c>
      <c r="B139" s="19" t="s">
        <v>245</v>
      </c>
      <c r="C139" s="15" t="s">
        <v>244</v>
      </c>
      <c r="D139" s="15" t="s">
        <v>61</v>
      </c>
      <c r="E139" s="10" t="s">
        <v>392</v>
      </c>
      <c r="F139" s="10" t="s">
        <v>382</v>
      </c>
      <c r="G139" s="10" t="s">
        <v>463</v>
      </c>
      <c r="H139" s="10" t="s">
        <v>351</v>
      </c>
      <c r="Q139" s="8" t="e">
        <f>SUM(#REF!*$E$2+E139*$F$2+G139*$G$2+H139*$H$2+I139*$I$2+$J$2*J139+K139*$E$2+L139*$F$2+M139*$G$2+N139*$H$2+O139*$I$2+P139*$J$2)</f>
        <v>#REF!</v>
      </c>
    </row>
    <row r="140" spans="1:17" ht="12.75">
      <c r="A140" s="22">
        <v>341</v>
      </c>
      <c r="B140" s="20" t="s">
        <v>243</v>
      </c>
      <c r="C140" s="20" t="s">
        <v>169</v>
      </c>
      <c r="D140" s="20" t="s">
        <v>61</v>
      </c>
      <c r="Q140" s="8" t="e">
        <f>SUM(#REF!*$E$2+E140*$F$2+G140*$G$2+H140*$H$2+I140*$I$2+$J$2*J140+K140*$E$2+L140*$F$2+M140*$G$2+N140*$H$2+O140*$I$2+P140*$J$2)</f>
        <v>#REF!</v>
      </c>
    </row>
    <row r="141" spans="1:17" ht="12.75">
      <c r="A141" s="22">
        <v>342</v>
      </c>
      <c r="B141" s="19" t="s">
        <v>150</v>
      </c>
      <c r="C141" s="15" t="s">
        <v>68</v>
      </c>
      <c r="D141" s="15" t="s">
        <v>108</v>
      </c>
      <c r="E141" s="10" t="s">
        <v>391</v>
      </c>
      <c r="F141" s="10" t="s">
        <v>418</v>
      </c>
      <c r="G141" s="10" t="s">
        <v>462</v>
      </c>
      <c r="H141" s="10" t="s">
        <v>500</v>
      </c>
      <c r="Q141" s="8" t="e">
        <f>SUM(#REF!*$E$2+E141*$F$2+G141*$G$2+H141*$H$2+I141*$I$2+$J$2*J141+K141*$E$2+L141*$F$2+M141*$G$2+N141*$H$2+O141*$I$2+P141*$J$2)</f>
        <v>#REF!</v>
      </c>
    </row>
    <row r="142" spans="1:17" ht="12.75">
      <c r="A142" s="22">
        <v>343</v>
      </c>
      <c r="B142" s="19" t="s">
        <v>241</v>
      </c>
      <c r="C142" s="15" t="s">
        <v>242</v>
      </c>
      <c r="D142" s="15" t="s">
        <v>168</v>
      </c>
      <c r="Q142" s="8" t="e">
        <f>SUM(#REF!*$E$2+E142*$F$2+G142*$G$2+H142*$H$2+I142*$I$2+$J$2*J142+K142*$E$2+L142*$F$2+M142*$G$2+N142*$H$2+O142*$I$2+P142*$J$2)</f>
        <v>#REF!</v>
      </c>
    </row>
    <row r="143" spans="1:17" ht="12.75">
      <c r="A143" s="22">
        <v>344</v>
      </c>
      <c r="B143" s="19" t="s">
        <v>241</v>
      </c>
      <c r="C143" s="15" t="s">
        <v>240</v>
      </c>
      <c r="D143" s="15" t="s">
        <v>168</v>
      </c>
      <c r="Q143" s="8" t="e">
        <f>SUM(#REF!*$E$2+E143*$F$2+G143*$G$2+H143*$H$2+I143*$I$2+$J$2*J143+K143*$E$2+L143*$F$2+M143*$G$2+N143*$H$2+O143*$I$2+P143*$J$2)</f>
        <v>#REF!</v>
      </c>
    </row>
    <row r="144" spans="1:17" ht="12.75">
      <c r="A144" s="22">
        <v>345</v>
      </c>
      <c r="B144" s="19" t="s">
        <v>239</v>
      </c>
      <c r="C144" s="15" t="s">
        <v>238</v>
      </c>
      <c r="D144" s="15" t="s">
        <v>168</v>
      </c>
      <c r="Q144" s="8" t="e">
        <f>SUM(#REF!*$E$2+E144*$F$2+G144*$G$2+H144*$H$2+I144*$I$2+$J$2*J144+K144*$E$2+L144*$F$2+M144*$G$2+N144*$H$2+O144*$I$2+P144*$J$2)</f>
        <v>#REF!</v>
      </c>
    </row>
    <row r="145" spans="1:17" ht="12.75">
      <c r="A145" s="22">
        <v>346</v>
      </c>
      <c r="B145" s="20" t="s">
        <v>237</v>
      </c>
      <c r="C145" s="20" t="s">
        <v>236</v>
      </c>
      <c r="D145" s="20" t="s">
        <v>23</v>
      </c>
      <c r="E145" s="10" t="s">
        <v>394</v>
      </c>
      <c r="F145" s="10" t="s">
        <v>419</v>
      </c>
      <c r="G145" s="10" t="s">
        <v>348</v>
      </c>
      <c r="H145" s="10" t="s">
        <v>427</v>
      </c>
      <c r="Q145" s="8" t="e">
        <f>SUM(#REF!*$E$2+E145*$F$2+G145*$G$2+H145*$H$2+I145*$I$2+$J$2*J145+K145*$E$2+L145*$F$2+M145*$G$2+N145*$H$2+O145*$I$2+P145*$J$2)</f>
        <v>#REF!</v>
      </c>
    </row>
    <row r="146" spans="1:17" ht="12.75">
      <c r="A146" s="22">
        <v>347</v>
      </c>
      <c r="B146" s="19" t="s">
        <v>235</v>
      </c>
      <c r="C146" s="15" t="s">
        <v>234</v>
      </c>
      <c r="D146" s="15" t="s">
        <v>233</v>
      </c>
      <c r="Q146" s="8" t="e">
        <f>SUM(#REF!*$E$2+E146*$F$2+G146*$G$2+H146*$H$2+I146*$I$2+$J$2*J146+K146*$E$2+L146*$F$2+M146*$G$2+N146*$H$2+O146*$I$2+P146*$J$2)</f>
        <v>#REF!</v>
      </c>
    </row>
    <row r="147" spans="1:17" ht="12.75">
      <c r="A147" s="22">
        <v>348</v>
      </c>
      <c r="B147" s="19" t="s">
        <v>158</v>
      </c>
      <c r="C147" s="15" t="s">
        <v>42</v>
      </c>
      <c r="D147" s="15" t="s">
        <v>156</v>
      </c>
      <c r="Q147" s="8" t="e">
        <f>SUM(#REF!*$E$2+E147*$F$2+G147*$G$2+H147*$H$2+I147*$I$2+$J$2*J147+K147*$E$2+L147*$F$2+M147*$G$2+N147*$H$2+O147*$I$2+P147*$J$2)</f>
        <v>#REF!</v>
      </c>
    </row>
    <row r="148" spans="1:17" ht="12.75">
      <c r="A148" s="22">
        <v>349</v>
      </c>
      <c r="B148" s="19" t="s">
        <v>232</v>
      </c>
      <c r="C148" s="15" t="s">
        <v>213</v>
      </c>
      <c r="D148" s="15" t="s">
        <v>90</v>
      </c>
      <c r="Q148" s="8" t="e">
        <f>SUM(#REF!*$E$2+E148*$F$2+G148*$G$2+H148*$H$2+I148*$I$2+$J$2*J148+K148*$E$2+L148*$F$2+M148*$G$2+N148*$H$2+O148*$I$2+P148*$J$2)</f>
        <v>#REF!</v>
      </c>
    </row>
    <row r="149" spans="1:17" ht="12.75">
      <c r="A149" s="22">
        <v>350</v>
      </c>
      <c r="B149" s="16" t="s">
        <v>231</v>
      </c>
      <c r="C149" s="15" t="s">
        <v>230</v>
      </c>
      <c r="D149" s="15" t="s">
        <v>61</v>
      </c>
      <c r="Q149" s="8" t="e">
        <f>SUM(#REF!*$E$2+E149*$F$2+G149*$G$2+H149*$H$2+I149*$I$2+$J$2*J149+K149*$E$2+L149*$F$2+M149*$G$2+N149*$H$2+O149*$I$2+P149*$J$2)</f>
        <v>#REF!</v>
      </c>
    </row>
    <row r="150" spans="1:17" ht="12.75">
      <c r="A150" s="22">
        <v>351</v>
      </c>
      <c r="B150" s="20" t="s">
        <v>229</v>
      </c>
      <c r="C150" s="20" t="s">
        <v>228</v>
      </c>
      <c r="D150" s="20" t="s">
        <v>108</v>
      </c>
      <c r="Q150" s="8" t="e">
        <f>SUM(#REF!*$E$2+E150*$F$2+G150*$G$2+H150*$H$2+I150*$I$2+$J$2*J150+K150*$E$2+L150*$F$2+M150*$G$2+N150*$H$2+O150*$I$2+P150*$J$2)</f>
        <v>#REF!</v>
      </c>
    </row>
    <row r="151" spans="1:17" ht="12.75">
      <c r="A151" s="22">
        <v>352</v>
      </c>
      <c r="B151" s="20" t="s">
        <v>149</v>
      </c>
      <c r="C151" s="20" t="s">
        <v>148</v>
      </c>
      <c r="D151" s="20" t="s">
        <v>115</v>
      </c>
      <c r="Q151" s="8" t="e">
        <f>SUM(#REF!*$E$2+E151*$F$2+G151*$G$2+H151*$H$2+I151*$I$2+$J$2*J151+K151*$E$2+L151*$F$2+M151*$G$2+N151*$H$2+O151*$I$2+P151*$J$2)</f>
        <v>#REF!</v>
      </c>
    </row>
    <row r="152" spans="1:17" ht="12.75">
      <c r="A152" s="22">
        <v>353</v>
      </c>
      <c r="B152" s="20" t="s">
        <v>227</v>
      </c>
      <c r="C152" s="20" t="s">
        <v>226</v>
      </c>
      <c r="D152" s="20" t="s">
        <v>61</v>
      </c>
      <c r="Q152" s="8" t="e">
        <f>SUM(#REF!*$E$2+E152*$F$2+G152*$G$2+H152*$H$2+I152*$I$2+$J$2*J152+K152*$E$2+L152*$F$2+M152*$G$2+N152*$H$2+O152*$I$2+P152*$J$2)</f>
        <v>#REF!</v>
      </c>
    </row>
    <row r="153" spans="1:17" ht="12.75">
      <c r="A153" s="22">
        <v>354</v>
      </c>
      <c r="B153" s="19" t="s">
        <v>128</v>
      </c>
      <c r="C153" s="15" t="s">
        <v>225</v>
      </c>
      <c r="D153" s="15" t="s">
        <v>108</v>
      </c>
      <c r="E153" s="10" t="s">
        <v>393</v>
      </c>
      <c r="F153" s="10" t="s">
        <v>420</v>
      </c>
      <c r="G153" s="10" t="s">
        <v>464</v>
      </c>
      <c r="H153" s="10" t="s">
        <v>351</v>
      </c>
      <c r="Q153" s="8" t="e">
        <f>SUM(#REF!*$E$2+E153*$F$2+G153*$G$2+H153*$H$2+I153*$I$2+$J$2*J153+K153*$E$2+L153*$F$2+M153*$G$2+N153*$H$2+O153*$I$2+P153*$J$2)</f>
        <v>#REF!</v>
      </c>
    </row>
    <row r="154" spans="1:17" ht="12.75">
      <c r="A154" s="22">
        <v>355</v>
      </c>
      <c r="B154" s="19" t="s">
        <v>117</v>
      </c>
      <c r="C154" s="15" t="s">
        <v>224</v>
      </c>
      <c r="D154" s="15" t="s">
        <v>115</v>
      </c>
      <c r="E154" s="10" t="s">
        <v>396</v>
      </c>
      <c r="F154" s="10" t="s">
        <v>421</v>
      </c>
      <c r="G154" s="10" t="s">
        <v>466</v>
      </c>
      <c r="H154" s="10" t="s">
        <v>469</v>
      </c>
      <c r="Q154" s="8" t="e">
        <f>SUM(#REF!*$E$2+E154*$F$2+G154*$G$2+H154*$H$2+I154*$I$2+$J$2*J154+K154*$E$2+L154*$F$2+M154*$G$2+N154*$H$2+O154*$I$2+P154*$J$2)</f>
        <v>#REF!</v>
      </c>
    </row>
    <row r="155" spans="1:17" ht="12.75">
      <c r="A155" s="22">
        <v>356</v>
      </c>
      <c r="B155" s="20" t="s">
        <v>214</v>
      </c>
      <c r="C155" s="20" t="s">
        <v>172</v>
      </c>
      <c r="D155" s="20" t="s">
        <v>90</v>
      </c>
      <c r="Q155" s="8" t="e">
        <f>SUM(#REF!*$E$2+E155*$F$2+G155*$G$2+H155*$H$2+I155*$I$2+$J$2*J155+K155*$E$2+L155*$F$2+M155*$G$2+N155*$H$2+O155*$I$2+P155*$J$2)</f>
        <v>#REF!</v>
      </c>
    </row>
    <row r="156" spans="1:17" ht="12.75">
      <c r="A156" s="22">
        <v>357</v>
      </c>
      <c r="B156" s="19" t="s">
        <v>134</v>
      </c>
      <c r="C156" s="15" t="s">
        <v>133</v>
      </c>
      <c r="D156" s="15" t="s">
        <v>115</v>
      </c>
      <c r="E156" s="10" t="s">
        <v>395</v>
      </c>
      <c r="F156" s="10" t="s">
        <v>384</v>
      </c>
      <c r="G156" s="10" t="s">
        <v>465</v>
      </c>
      <c r="H156" s="10" t="s">
        <v>501</v>
      </c>
      <c r="Q156" s="8" t="e">
        <f>SUM(#REF!*$E$2+E156*$F$2+G156*$G$2+H156*$H$2+I156*$I$2+$J$2*J156+K156*$E$2+L156*$F$2+M156*$G$2+N156*$H$2+O156*$I$2+P156*$J$2)</f>
        <v>#REF!</v>
      </c>
    </row>
    <row r="157" spans="1:17" ht="12.75">
      <c r="A157" s="22">
        <v>358</v>
      </c>
      <c r="B157" s="20" t="s">
        <v>114</v>
      </c>
      <c r="C157" s="20" t="s">
        <v>223</v>
      </c>
      <c r="D157" s="20" t="s">
        <v>78</v>
      </c>
      <c r="E157" s="10" t="s">
        <v>379</v>
      </c>
      <c r="F157" s="10" t="s">
        <v>422</v>
      </c>
      <c r="G157" s="10" t="s">
        <v>427</v>
      </c>
      <c r="H157" s="10" t="s">
        <v>378</v>
      </c>
      <c r="Q157" s="8" t="e">
        <f>SUM(#REF!*$E$2+E157*$F$2+G157*$G$2+H157*$H$2+I157*$I$2+$J$2*J157+K157*$E$2+L157*$F$2+M157*$G$2+N157*$H$2+O157*$I$2+P157*$J$2)</f>
        <v>#REF!</v>
      </c>
    </row>
    <row r="158" spans="1:17" ht="12.75">
      <c r="A158" s="22">
        <v>359</v>
      </c>
      <c r="B158" s="20" t="s">
        <v>222</v>
      </c>
      <c r="C158" s="20" t="s">
        <v>218</v>
      </c>
      <c r="D158" s="20" t="s">
        <v>61</v>
      </c>
      <c r="Q158" s="8" t="e">
        <f>SUM(#REF!*$E$2+E158*$F$2+G158*$G$2+H158*$H$2+I158*$I$2+$J$2*J158+K158*$E$2+L158*$F$2+M158*$G$2+N158*$H$2+O158*$I$2+P158*$J$2)</f>
        <v>#REF!</v>
      </c>
    </row>
    <row r="159" spans="1:17" ht="12.75">
      <c r="A159" s="22">
        <v>360</v>
      </c>
      <c r="B159" s="19" t="s">
        <v>166</v>
      </c>
      <c r="C159" s="15" t="s">
        <v>221</v>
      </c>
      <c r="D159" s="15" t="s">
        <v>44</v>
      </c>
      <c r="E159" s="10" t="s">
        <v>397</v>
      </c>
      <c r="F159" s="10" t="s">
        <v>423</v>
      </c>
      <c r="G159" s="10" t="s">
        <v>467</v>
      </c>
      <c r="H159" s="10" t="s">
        <v>502</v>
      </c>
      <c r="Q159" s="8" t="e">
        <f>SUM(#REF!*$E$2+E159*$F$2+G159*$G$2+H159*$H$2+I159*$I$2+$J$2*J159+K159*$E$2+L159*$F$2+M159*$G$2+N159*$H$2+O159*$I$2+P159*$J$2)</f>
        <v>#REF!</v>
      </c>
    </row>
    <row r="160" spans="1:17" ht="12.75">
      <c r="A160" s="22">
        <v>361</v>
      </c>
      <c r="B160" s="20" t="s">
        <v>220</v>
      </c>
      <c r="C160" s="20" t="s">
        <v>219</v>
      </c>
      <c r="D160" s="20" t="s">
        <v>90</v>
      </c>
      <c r="Q160" s="8" t="e">
        <f>SUM(#REF!*$E$2+E160*$F$2+G160*$G$2+H160*$H$2+I160*$I$2+$J$2*J160+K160*$E$2+L160*$F$2+M160*$G$2+N160*$H$2+O160*$I$2+P160*$J$2)</f>
        <v>#REF!</v>
      </c>
    </row>
    <row r="161" spans="1:17" ht="12.75">
      <c r="A161" s="22">
        <v>362</v>
      </c>
      <c r="B161" s="20" t="s">
        <v>145</v>
      </c>
      <c r="C161" s="20" t="s">
        <v>218</v>
      </c>
      <c r="D161" s="20" t="s">
        <v>44</v>
      </c>
      <c r="E161" s="10" t="s">
        <v>398</v>
      </c>
      <c r="F161" s="10" t="s">
        <v>424</v>
      </c>
      <c r="G161" s="10" t="s">
        <v>396</v>
      </c>
      <c r="H161" s="10" t="s">
        <v>489</v>
      </c>
      <c r="Q161" s="8" t="e">
        <f>SUM(#REF!*$E$2+E161*$F$2+G161*$G$2+H161*$H$2+I161*$I$2+$J$2*J161+K161*$E$2+L161*$F$2+M161*$G$2+N161*$H$2+O161*$I$2+P161*$J$2)</f>
        <v>#REF!</v>
      </c>
    </row>
    <row r="162" spans="1:17" ht="12.75">
      <c r="A162" s="22">
        <v>363</v>
      </c>
      <c r="B162" s="20" t="s">
        <v>217</v>
      </c>
      <c r="C162" s="20" t="s">
        <v>216</v>
      </c>
      <c r="D162" s="20" t="s">
        <v>59</v>
      </c>
      <c r="E162" s="10" t="s">
        <v>399</v>
      </c>
      <c r="F162" s="10" t="s">
        <v>425</v>
      </c>
      <c r="G162" s="10" t="s">
        <v>390</v>
      </c>
      <c r="H162" s="10" t="s">
        <v>503</v>
      </c>
      <c r="Q162" s="8" t="e">
        <f>SUM(#REF!*$E$2+E162*$F$2+G162*$G$2+H162*$H$2+I162*$I$2+$J$2*J162+K162*$E$2+L162*$F$2+M162*$G$2+N162*$H$2+O162*$I$2+P162*$J$2)</f>
        <v>#REF!</v>
      </c>
    </row>
    <row r="163" spans="1:17" ht="12.75">
      <c r="A163" s="22">
        <v>364</v>
      </c>
      <c r="B163" s="20" t="s">
        <v>162</v>
      </c>
      <c r="C163" s="20" t="s">
        <v>34</v>
      </c>
      <c r="D163" s="20" t="s">
        <v>44</v>
      </c>
      <c r="E163" s="10" t="s">
        <v>401</v>
      </c>
      <c r="F163" s="10" t="s">
        <v>424</v>
      </c>
      <c r="G163" s="10" t="s">
        <v>469</v>
      </c>
      <c r="H163" s="10" t="s">
        <v>351</v>
      </c>
      <c r="Q163" s="8" t="e">
        <f>SUM(#REF!*$E$2+E163*$F$2+G163*$G$2+H163*$H$2+I163*$I$2+$J$2*J163+K163*$E$2+L163*$F$2+M163*$G$2+N163*$H$2+O163*$I$2+P163*$J$2)</f>
        <v>#REF!</v>
      </c>
    </row>
    <row r="164" spans="1:17" ht="12.75">
      <c r="A164" s="22">
        <v>365</v>
      </c>
      <c r="B164" s="20" t="s">
        <v>215</v>
      </c>
      <c r="C164" s="20" t="s">
        <v>40</v>
      </c>
      <c r="D164" s="20" t="s">
        <v>90</v>
      </c>
      <c r="Q164" s="8" t="e">
        <f>SUM(#REF!*$E$2+E164*$F$2+G164*$G$2+H164*$H$2+I164*$I$2+$J$2*J164+K164*$E$2+L164*$F$2+M164*$G$2+N164*$H$2+O164*$I$2+P164*$J$2)</f>
        <v>#REF!</v>
      </c>
    </row>
    <row r="165" spans="1:17" ht="12.75">
      <c r="A165" s="22">
        <v>366</v>
      </c>
      <c r="B165" s="20" t="s">
        <v>150</v>
      </c>
      <c r="C165" s="20" t="s">
        <v>194</v>
      </c>
      <c r="D165" s="20" t="s">
        <v>61</v>
      </c>
      <c r="E165" s="10" t="s">
        <v>400</v>
      </c>
      <c r="F165" s="10" t="s">
        <v>388</v>
      </c>
      <c r="G165" s="10" t="s">
        <v>468</v>
      </c>
      <c r="H165" s="10" t="s">
        <v>504</v>
      </c>
      <c r="Q165" s="8" t="e">
        <f>SUM(#REF!*$E$2+E165*$F$2+G165*$G$2+H165*$H$2+I165*$I$2+$J$2*J165+K165*$E$2+L165*$F$2+M165*$G$2+N165*$H$2+O165*$I$2+P165*$J$2)</f>
        <v>#REF!</v>
      </c>
    </row>
    <row r="166" spans="1:17" ht="12.75">
      <c r="A166" s="22">
        <v>367</v>
      </c>
      <c r="B166" s="20" t="s">
        <v>214</v>
      </c>
      <c r="C166" s="20" t="s">
        <v>68</v>
      </c>
      <c r="D166" s="20" t="s">
        <v>90</v>
      </c>
      <c r="Q166" s="8">
        <f aca="true" t="shared" si="2" ref="Q166:Q197">SUM(E166*$E$2+F166*$F$2+G166*$G$2+H166*$H$2+I166*$I$2+$J$2*J166+K166*$E$2+L166*$F$2+M166*$G$2+N166*$H$2+O166*$I$2+P166*$J$2)</f>
        <v>0</v>
      </c>
    </row>
    <row r="167" spans="1:17" ht="12.75">
      <c r="A167" s="22">
        <v>368</v>
      </c>
      <c r="B167" s="20" t="s">
        <v>100</v>
      </c>
      <c r="C167" s="20" t="s">
        <v>135</v>
      </c>
      <c r="D167" s="20" t="s">
        <v>59</v>
      </c>
      <c r="E167" s="10" t="s">
        <v>403</v>
      </c>
      <c r="F167" s="10" t="s">
        <v>427</v>
      </c>
      <c r="G167" s="10" t="s">
        <v>386</v>
      </c>
      <c r="H167" s="10" t="s">
        <v>505</v>
      </c>
      <c r="Q167" s="8">
        <f t="shared" si="2"/>
        <v>147.15</v>
      </c>
    </row>
    <row r="168" spans="1:17" ht="12.75">
      <c r="A168" s="22">
        <v>369</v>
      </c>
      <c r="B168" s="20" t="s">
        <v>143</v>
      </c>
      <c r="C168" s="20" t="s">
        <v>213</v>
      </c>
      <c r="D168" s="20" t="s">
        <v>90</v>
      </c>
      <c r="Q168" s="8">
        <f t="shared" si="2"/>
        <v>0</v>
      </c>
    </row>
    <row r="169" spans="1:17" ht="12.75">
      <c r="A169" s="22">
        <v>370</v>
      </c>
      <c r="B169" s="16" t="s">
        <v>212</v>
      </c>
      <c r="C169" s="15" t="s">
        <v>76</v>
      </c>
      <c r="D169" s="15" t="s">
        <v>206</v>
      </c>
      <c r="Q169" s="8">
        <f t="shared" si="2"/>
        <v>0</v>
      </c>
    </row>
    <row r="170" spans="1:17" ht="12.75">
      <c r="A170" s="22">
        <v>371</v>
      </c>
      <c r="B170" s="20" t="s">
        <v>132</v>
      </c>
      <c r="C170" s="20" t="s">
        <v>88</v>
      </c>
      <c r="D170" s="20" t="s">
        <v>61</v>
      </c>
      <c r="Q170" s="8">
        <f t="shared" si="2"/>
        <v>0</v>
      </c>
    </row>
    <row r="171" spans="1:17" ht="12.75">
      <c r="A171" s="22">
        <v>372</v>
      </c>
      <c r="B171" s="20" t="s">
        <v>211</v>
      </c>
      <c r="C171" s="20" t="s">
        <v>210</v>
      </c>
      <c r="D171" s="20" t="s">
        <v>81</v>
      </c>
      <c r="Q171" s="8">
        <f t="shared" si="2"/>
        <v>0</v>
      </c>
    </row>
    <row r="172" spans="1:17" ht="12.75">
      <c r="A172" s="22">
        <v>373</v>
      </c>
      <c r="B172" s="19" t="s">
        <v>52</v>
      </c>
      <c r="C172" s="15" t="s">
        <v>34</v>
      </c>
      <c r="D172" s="15" t="s">
        <v>81</v>
      </c>
      <c r="Q172" s="8">
        <f t="shared" si="2"/>
        <v>0</v>
      </c>
    </row>
    <row r="173" spans="1:17" ht="12.75">
      <c r="A173" s="22">
        <v>374</v>
      </c>
      <c r="B173" s="19" t="s">
        <v>180</v>
      </c>
      <c r="C173" s="15" t="s">
        <v>137</v>
      </c>
      <c r="D173" s="23" t="s">
        <v>78</v>
      </c>
      <c r="E173" s="10" t="s">
        <v>402</v>
      </c>
      <c r="F173" s="10" t="s">
        <v>426</v>
      </c>
      <c r="G173" s="10" t="s">
        <v>470</v>
      </c>
      <c r="H173" s="10" t="s">
        <v>458</v>
      </c>
      <c r="Q173" s="8">
        <f t="shared" si="2"/>
        <v>145.4</v>
      </c>
    </row>
    <row r="174" spans="1:17" ht="12.75">
      <c r="A174" s="22">
        <v>375</v>
      </c>
      <c r="B174" s="19" t="s">
        <v>189</v>
      </c>
      <c r="C174" s="15" t="s">
        <v>209</v>
      </c>
      <c r="D174" s="15" t="s">
        <v>78</v>
      </c>
      <c r="Q174" s="8">
        <f t="shared" si="2"/>
        <v>0</v>
      </c>
    </row>
    <row r="175" spans="1:17" ht="12.75">
      <c r="A175" s="22">
        <v>376</v>
      </c>
      <c r="B175" s="20" t="s">
        <v>208</v>
      </c>
      <c r="C175" s="20" t="s">
        <v>207</v>
      </c>
      <c r="D175" s="20" t="s">
        <v>206</v>
      </c>
      <c r="Q175" s="8">
        <f t="shared" si="2"/>
        <v>0</v>
      </c>
    </row>
    <row r="176" spans="1:17" ht="12.75">
      <c r="A176" s="22">
        <v>377</v>
      </c>
      <c r="B176" s="19" t="s">
        <v>170</v>
      </c>
      <c r="C176" s="15" t="s">
        <v>205</v>
      </c>
      <c r="D176" s="23" t="s">
        <v>168</v>
      </c>
      <c r="Q176" s="8">
        <f t="shared" si="2"/>
        <v>0</v>
      </c>
    </row>
    <row r="177" spans="1:17" ht="12.75">
      <c r="A177" s="22">
        <v>378</v>
      </c>
      <c r="B177" s="19" t="s">
        <v>204</v>
      </c>
      <c r="C177" s="15" t="s">
        <v>203</v>
      </c>
      <c r="D177" s="23" t="s">
        <v>61</v>
      </c>
      <c r="Q177" s="8">
        <f t="shared" si="2"/>
        <v>0</v>
      </c>
    </row>
    <row r="178" spans="1:17" ht="12.75">
      <c r="A178" s="22">
        <v>379</v>
      </c>
      <c r="B178" s="19" t="s">
        <v>173</v>
      </c>
      <c r="C178" s="15" t="s">
        <v>172</v>
      </c>
      <c r="D178" s="15" t="s">
        <v>78</v>
      </c>
      <c r="E178" s="10" t="s">
        <v>406</v>
      </c>
      <c r="F178" s="10" t="s">
        <v>430</v>
      </c>
      <c r="G178" s="10" t="s">
        <v>473</v>
      </c>
      <c r="H178" s="10" t="s">
        <v>508</v>
      </c>
      <c r="Q178" s="8">
        <f t="shared" si="2"/>
        <v>145.96</v>
      </c>
    </row>
    <row r="179" spans="1:17" ht="12.75">
      <c r="A179" s="22">
        <v>380</v>
      </c>
      <c r="B179" s="20" t="s">
        <v>202</v>
      </c>
      <c r="C179" s="20" t="s">
        <v>201</v>
      </c>
      <c r="D179" s="20" t="s">
        <v>156</v>
      </c>
      <c r="Q179" s="8">
        <f t="shared" si="2"/>
        <v>0</v>
      </c>
    </row>
    <row r="180" spans="1:17" ht="12.75">
      <c r="A180" s="22">
        <v>381</v>
      </c>
      <c r="B180" s="19" t="s">
        <v>83</v>
      </c>
      <c r="C180" s="15" t="s">
        <v>200</v>
      </c>
      <c r="D180" s="15" t="s">
        <v>81</v>
      </c>
      <c r="Q180" s="8">
        <f t="shared" si="2"/>
        <v>0</v>
      </c>
    </row>
    <row r="181" spans="1:17" ht="12.75">
      <c r="A181" s="22">
        <v>382</v>
      </c>
      <c r="B181" s="20" t="s">
        <v>83</v>
      </c>
      <c r="C181" s="20" t="s">
        <v>199</v>
      </c>
      <c r="D181" s="20" t="s">
        <v>81</v>
      </c>
      <c r="Q181" s="8">
        <f t="shared" si="2"/>
        <v>0</v>
      </c>
    </row>
    <row r="182" spans="1:17" ht="12.75">
      <c r="A182" s="22">
        <v>383</v>
      </c>
      <c r="B182" s="16" t="s">
        <v>198</v>
      </c>
      <c r="C182" s="18" t="s">
        <v>197</v>
      </c>
      <c r="D182" s="18" t="s">
        <v>59</v>
      </c>
      <c r="Q182" s="8">
        <f t="shared" si="2"/>
        <v>0</v>
      </c>
    </row>
    <row r="183" spans="1:17" ht="12.75">
      <c r="A183" s="22">
        <v>384</v>
      </c>
      <c r="B183" s="16" t="s">
        <v>196</v>
      </c>
      <c r="C183" s="18" t="s">
        <v>123</v>
      </c>
      <c r="D183" s="18" t="s">
        <v>23</v>
      </c>
      <c r="E183" s="10" t="s">
        <v>405</v>
      </c>
      <c r="F183" s="10" t="s">
        <v>428</v>
      </c>
      <c r="G183" s="10" t="s">
        <v>472</v>
      </c>
      <c r="H183" s="10" t="s">
        <v>506</v>
      </c>
      <c r="Q183" s="8">
        <f t="shared" si="2"/>
        <v>152.38</v>
      </c>
    </row>
    <row r="184" spans="1:17" ht="12.75">
      <c r="A184" s="22">
        <v>385</v>
      </c>
      <c r="B184" s="19" t="s">
        <v>316</v>
      </c>
      <c r="C184" s="15" t="s">
        <v>57</v>
      </c>
      <c r="D184" s="15" t="s">
        <v>23</v>
      </c>
      <c r="E184" s="10" t="s">
        <v>404</v>
      </c>
      <c r="F184" s="10" t="s">
        <v>429</v>
      </c>
      <c r="G184" s="10" t="s">
        <v>471</v>
      </c>
      <c r="H184" s="10" t="s">
        <v>507</v>
      </c>
      <c r="Q184" s="8">
        <f t="shared" si="2"/>
        <v>151.59</v>
      </c>
    </row>
    <row r="185" spans="1:17" ht="12.75">
      <c r="A185" s="22">
        <v>386</v>
      </c>
      <c r="B185" s="19" t="s">
        <v>41</v>
      </c>
      <c r="C185" s="15" t="s">
        <v>40</v>
      </c>
      <c r="D185" s="15" t="s">
        <v>23</v>
      </c>
      <c r="E185" s="10" t="s">
        <v>354</v>
      </c>
      <c r="F185" s="10" t="s">
        <v>431</v>
      </c>
      <c r="G185" s="10" t="s">
        <v>474</v>
      </c>
      <c r="H185" s="10" t="s">
        <v>334</v>
      </c>
      <c r="Q185" s="8">
        <f t="shared" si="2"/>
        <v>154.72</v>
      </c>
    </row>
    <row r="186" spans="1:17" ht="12.75">
      <c r="A186" s="22">
        <v>501</v>
      </c>
      <c r="B186" s="19" t="s">
        <v>187</v>
      </c>
      <c r="C186" s="15" t="s">
        <v>292</v>
      </c>
      <c r="D186" s="15" t="s">
        <v>78</v>
      </c>
      <c r="Q186" s="8">
        <f t="shared" si="2"/>
        <v>0</v>
      </c>
    </row>
    <row r="187" spans="1:17" ht="12.75">
      <c r="A187" s="22">
        <v>502</v>
      </c>
      <c r="B187" s="16" t="s">
        <v>293</v>
      </c>
      <c r="C187" s="18" t="s">
        <v>210</v>
      </c>
      <c r="D187" s="18" t="s">
        <v>78</v>
      </c>
      <c r="E187" s="10" t="s">
        <v>345</v>
      </c>
      <c r="F187" s="10" t="s">
        <v>373</v>
      </c>
      <c r="G187" s="10" t="s">
        <v>454</v>
      </c>
      <c r="H187" s="10" t="s">
        <v>373</v>
      </c>
      <c r="Q187" s="8">
        <f t="shared" si="2"/>
        <v>148.52</v>
      </c>
    </row>
    <row r="188" spans="1:17" ht="12.75">
      <c r="A188" s="22">
        <v>503</v>
      </c>
      <c r="B188" s="20" t="s">
        <v>294</v>
      </c>
      <c r="C188" s="20" t="s">
        <v>105</v>
      </c>
      <c r="D188" s="20" t="s">
        <v>78</v>
      </c>
      <c r="Q188" s="8">
        <f t="shared" si="2"/>
        <v>0</v>
      </c>
    </row>
    <row r="189" spans="1:17" ht="12.75">
      <c r="A189" s="22">
        <v>505</v>
      </c>
      <c r="B189" s="20" t="s">
        <v>248</v>
      </c>
      <c r="C189" s="20" t="s">
        <v>295</v>
      </c>
      <c r="D189" s="20" t="s">
        <v>61</v>
      </c>
      <c r="Q189" s="8">
        <f t="shared" si="2"/>
        <v>0</v>
      </c>
    </row>
    <row r="190" spans="1:17" ht="12.75">
      <c r="A190" s="22">
        <v>506</v>
      </c>
      <c r="B190" s="20" t="s">
        <v>272</v>
      </c>
      <c r="C190" s="20" t="s">
        <v>296</v>
      </c>
      <c r="D190" s="20" t="s">
        <v>206</v>
      </c>
      <c r="Q190" s="8">
        <f t="shared" si="2"/>
        <v>0</v>
      </c>
    </row>
    <row r="191" spans="1:17" ht="12.75">
      <c r="A191" s="22">
        <v>507</v>
      </c>
      <c r="B191" s="20" t="s">
        <v>254</v>
      </c>
      <c r="C191" s="20" t="s">
        <v>297</v>
      </c>
      <c r="D191" s="20" t="s">
        <v>252</v>
      </c>
      <c r="Q191" s="8">
        <f t="shared" si="2"/>
        <v>0</v>
      </c>
    </row>
    <row r="192" spans="1:17" ht="12.75">
      <c r="A192" s="22">
        <v>508</v>
      </c>
      <c r="B192" s="16" t="s">
        <v>298</v>
      </c>
      <c r="C192" s="15" t="s">
        <v>258</v>
      </c>
      <c r="D192" s="15" t="s">
        <v>151</v>
      </c>
      <c r="E192" s="10" t="s">
        <v>347</v>
      </c>
      <c r="F192" s="10" t="s">
        <v>374</v>
      </c>
      <c r="G192" s="10" t="s">
        <v>372</v>
      </c>
      <c r="H192" s="10" t="s">
        <v>466</v>
      </c>
      <c r="Q192" s="8">
        <f t="shared" si="2"/>
        <v>150.1</v>
      </c>
    </row>
    <row r="193" spans="1:17" ht="12.75">
      <c r="A193" s="22">
        <v>509</v>
      </c>
      <c r="B193" s="19" t="s">
        <v>299</v>
      </c>
      <c r="C193" s="15" t="s">
        <v>207</v>
      </c>
      <c r="D193" s="15" t="s">
        <v>252</v>
      </c>
      <c r="E193" s="10" t="s">
        <v>346</v>
      </c>
      <c r="F193" s="10" t="s">
        <v>375</v>
      </c>
      <c r="G193" s="10" t="s">
        <v>455</v>
      </c>
      <c r="H193" s="10" t="s">
        <v>489</v>
      </c>
      <c r="Q193" s="8">
        <f t="shared" si="2"/>
        <v>147.86</v>
      </c>
    </row>
    <row r="194" spans="1:17" ht="12.75">
      <c r="A194" s="22">
        <v>510</v>
      </c>
      <c r="B194" s="20" t="s">
        <v>300</v>
      </c>
      <c r="C194" s="20" t="s">
        <v>301</v>
      </c>
      <c r="D194" s="20" t="s">
        <v>81</v>
      </c>
      <c r="E194" s="10" t="s">
        <v>349</v>
      </c>
      <c r="F194" s="10" t="s">
        <v>376</v>
      </c>
      <c r="G194" s="10" t="s">
        <v>456</v>
      </c>
      <c r="H194" s="10" t="s">
        <v>362</v>
      </c>
      <c r="Q194" s="8">
        <f t="shared" si="2"/>
        <v>149.21</v>
      </c>
    </row>
    <row r="195" spans="1:17" ht="12.75">
      <c r="A195" s="22">
        <v>511</v>
      </c>
      <c r="B195" s="16" t="s">
        <v>261</v>
      </c>
      <c r="C195" s="18" t="s">
        <v>302</v>
      </c>
      <c r="D195" s="18" t="s">
        <v>78</v>
      </c>
      <c r="Q195" s="8">
        <f t="shared" si="2"/>
        <v>0</v>
      </c>
    </row>
    <row r="196" spans="1:17" ht="12.75">
      <c r="A196" s="22">
        <v>512</v>
      </c>
      <c r="B196" s="19" t="s">
        <v>303</v>
      </c>
      <c r="C196" s="15" t="s">
        <v>253</v>
      </c>
      <c r="D196" s="15" t="s">
        <v>252</v>
      </c>
      <c r="E196" s="10" t="s">
        <v>348</v>
      </c>
      <c r="F196" s="10" t="s">
        <v>377</v>
      </c>
      <c r="G196" s="10" t="s">
        <v>385</v>
      </c>
      <c r="H196" s="10" t="s">
        <v>490</v>
      </c>
      <c r="Q196" s="8">
        <f t="shared" si="2"/>
        <v>147.96</v>
      </c>
    </row>
    <row r="197" spans="1:17" ht="12.75">
      <c r="A197" s="22">
        <v>513</v>
      </c>
      <c r="B197" s="20" t="s">
        <v>304</v>
      </c>
      <c r="C197" s="20" t="s">
        <v>305</v>
      </c>
      <c r="D197" s="20" t="s">
        <v>61</v>
      </c>
      <c r="Q197" s="8">
        <f t="shared" si="2"/>
        <v>0</v>
      </c>
    </row>
    <row r="198" spans="1:17" ht="12.75">
      <c r="A198" s="22">
        <v>514</v>
      </c>
      <c r="B198" s="20" t="s">
        <v>263</v>
      </c>
      <c r="C198" s="20" t="s">
        <v>306</v>
      </c>
      <c r="D198" s="20" t="s">
        <v>78</v>
      </c>
      <c r="Q198" s="8">
        <f aca="true" t="shared" si="3" ref="Q198:Q229">SUM(E198*$E$2+F198*$F$2+G198*$G$2+H198*$H$2+I198*$I$2+$J$2*J198+K198*$E$2+L198*$F$2+M198*$G$2+N198*$H$2+O198*$I$2+P198*$J$2)</f>
        <v>0</v>
      </c>
    </row>
    <row r="199" spans="1:17" ht="12.75">
      <c r="A199" s="22">
        <v>515</v>
      </c>
      <c r="B199" s="20" t="s">
        <v>307</v>
      </c>
      <c r="C199" s="20" t="s">
        <v>139</v>
      </c>
      <c r="D199" s="20" t="s">
        <v>156</v>
      </c>
      <c r="Q199" s="8">
        <f t="shared" si="3"/>
        <v>0</v>
      </c>
    </row>
    <row r="200" spans="1:17" ht="12.75">
      <c r="A200" s="28">
        <v>516</v>
      </c>
      <c r="B200" s="30" t="s">
        <v>202</v>
      </c>
      <c r="C200" s="33" t="s">
        <v>201</v>
      </c>
      <c r="D200" s="33" t="s">
        <v>156</v>
      </c>
      <c r="Q200" s="8">
        <f t="shared" si="3"/>
        <v>0</v>
      </c>
    </row>
    <row r="201" spans="1:17" ht="12.75">
      <c r="A201" s="28">
        <v>517</v>
      </c>
      <c r="B201" s="30" t="s">
        <v>308</v>
      </c>
      <c r="C201" s="33" t="s">
        <v>171</v>
      </c>
      <c r="D201" s="33" t="s">
        <v>61</v>
      </c>
      <c r="Q201" s="8">
        <f t="shared" si="3"/>
        <v>0</v>
      </c>
    </row>
    <row r="202" spans="1:17" ht="12.75">
      <c r="A202" s="28">
        <v>518</v>
      </c>
      <c r="B202" s="25" t="s">
        <v>212</v>
      </c>
      <c r="C202" s="25" t="s">
        <v>129</v>
      </c>
      <c r="D202" s="25" t="s">
        <v>206</v>
      </c>
      <c r="Q202" s="8">
        <f t="shared" si="3"/>
        <v>0</v>
      </c>
    </row>
    <row r="203" spans="1:17" ht="12.75">
      <c r="A203" s="28">
        <v>519</v>
      </c>
      <c r="B203" s="30" t="s">
        <v>307</v>
      </c>
      <c r="C203" s="33" t="s">
        <v>309</v>
      </c>
      <c r="D203" s="33" t="s">
        <v>156</v>
      </c>
      <c r="Q203" s="8">
        <f t="shared" si="3"/>
        <v>0</v>
      </c>
    </row>
    <row r="204" spans="1:17" ht="12.75">
      <c r="A204" s="28">
        <v>520</v>
      </c>
      <c r="B204" s="25" t="s">
        <v>170</v>
      </c>
      <c r="C204" s="25" t="s">
        <v>205</v>
      </c>
      <c r="D204" s="25" t="s">
        <v>168</v>
      </c>
      <c r="Q204" s="8">
        <f t="shared" si="3"/>
        <v>0</v>
      </c>
    </row>
    <row r="205" spans="1:17" ht="12.75">
      <c r="A205" s="6">
        <v>999</v>
      </c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>SUM(E230*$E$2+F230*$F$2+G230*$G$2+H230*$H$2+I230*$I$2+$J$2*J230+K230*$E$2+L230*$F$2+M230*$G$2+N230*$H$2+O230*$I$2+P230*$J$2)</f>
        <v>0</v>
      </c>
    </row>
    <row r="231" ht="12.75">
      <c r="Q231" s="8">
        <f aca="true" t="shared" si="4" ref="Q231:Q261">SUM(E231*$E$2+F231*$F$2+G231*$G$2+H231*$H$2+I231*$I$2+$J$2*J231+K231*$E$2+L231*$F$2+M231*$G$2+N231*$H$2+O231*$I$2+P231*$J$2)</f>
        <v>0</v>
      </c>
    </row>
    <row r="232" ht="12.75">
      <c r="Q232" s="8">
        <f t="shared" si="4"/>
        <v>0</v>
      </c>
    </row>
    <row r="233" ht="12.75">
      <c r="Q233" s="8">
        <f t="shared" si="4"/>
        <v>0</v>
      </c>
    </row>
    <row r="234" ht="12.75">
      <c r="Q234" s="8">
        <f t="shared" si="4"/>
        <v>0</v>
      </c>
    </row>
    <row r="235" ht="12.75">
      <c r="Q235" s="8">
        <f t="shared" si="4"/>
        <v>0</v>
      </c>
    </row>
    <row r="236" ht="12.75">
      <c r="Q236" s="8">
        <f t="shared" si="4"/>
        <v>0</v>
      </c>
    </row>
    <row r="237" ht="12.75">
      <c r="Q237" s="8">
        <f t="shared" si="4"/>
        <v>0</v>
      </c>
    </row>
    <row r="238" ht="12.75">
      <c r="Q238" s="8">
        <f t="shared" si="4"/>
        <v>0</v>
      </c>
    </row>
    <row r="239" ht="12.75">
      <c r="Q239" s="8">
        <f t="shared" si="4"/>
        <v>0</v>
      </c>
    </row>
    <row r="240" ht="12.75">
      <c r="Q240" s="8">
        <f t="shared" si="4"/>
        <v>0</v>
      </c>
    </row>
    <row r="241" ht="12.75">
      <c r="Q241" s="8">
        <f t="shared" si="4"/>
        <v>0</v>
      </c>
    </row>
    <row r="242" ht="12.75">
      <c r="Q242" s="8">
        <f t="shared" si="4"/>
        <v>0</v>
      </c>
    </row>
    <row r="243" ht="12.75">
      <c r="Q243" s="8">
        <f t="shared" si="4"/>
        <v>0</v>
      </c>
    </row>
    <row r="244" ht="12.75">
      <c r="Q244" s="8">
        <f t="shared" si="4"/>
        <v>0</v>
      </c>
    </row>
    <row r="245" ht="12.75">
      <c r="Q245" s="8">
        <f t="shared" si="4"/>
        <v>0</v>
      </c>
    </row>
    <row r="246" ht="12.75">
      <c r="Q246" s="8">
        <f t="shared" si="4"/>
        <v>0</v>
      </c>
    </row>
    <row r="247" ht="12.75">
      <c r="Q247" s="8">
        <f t="shared" si="4"/>
        <v>0</v>
      </c>
    </row>
    <row r="248" ht="12.75">
      <c r="Q248" s="8">
        <f t="shared" si="4"/>
        <v>0</v>
      </c>
    </row>
    <row r="249" ht="12.75">
      <c r="Q249" s="8">
        <f t="shared" si="4"/>
        <v>0</v>
      </c>
    </row>
    <row r="250" ht="12.75">
      <c r="Q250" s="8">
        <f t="shared" si="4"/>
        <v>0</v>
      </c>
    </row>
    <row r="251" ht="12.75">
      <c r="Q251" s="8">
        <f t="shared" si="4"/>
        <v>0</v>
      </c>
    </row>
    <row r="252" ht="12.75">
      <c r="Q252" s="8">
        <f t="shared" si="4"/>
        <v>0</v>
      </c>
    </row>
    <row r="253" ht="12.75">
      <c r="Q253" s="8">
        <f t="shared" si="4"/>
        <v>0</v>
      </c>
    </row>
    <row r="254" ht="12.75">
      <c r="Q254" s="8">
        <f t="shared" si="4"/>
        <v>0</v>
      </c>
    </row>
    <row r="255" ht="12.75">
      <c r="Q255" s="8">
        <f t="shared" si="4"/>
        <v>0</v>
      </c>
    </row>
    <row r="256" ht="12.75">
      <c r="Q256" s="8">
        <f t="shared" si="4"/>
        <v>0</v>
      </c>
    </row>
    <row r="257" ht="12.75">
      <c r="Q257" s="8">
        <f t="shared" si="4"/>
        <v>0</v>
      </c>
    </row>
    <row r="258" ht="12.75">
      <c r="Q258" s="8">
        <f t="shared" si="4"/>
        <v>0</v>
      </c>
    </row>
    <row r="259" ht="12.75">
      <c r="Q259" s="8">
        <f t="shared" si="4"/>
        <v>0</v>
      </c>
    </row>
    <row r="260" ht="12.75">
      <c r="Q260" s="8">
        <f t="shared" si="4"/>
        <v>0</v>
      </c>
    </row>
    <row r="261" ht="12.75">
      <c r="Q261" s="8">
        <f t="shared" si="4"/>
        <v>0</v>
      </c>
    </row>
    <row r="262" ht="12.75">
      <c r="Q262" s="8">
        <f aca="true" t="shared" si="5" ref="Q262:Q300">SUM(E262*$E$2+F262*$F$2+G262*$G$2+H262*$H$2+I262*$I$2+$J$2*J262+K262*$E$2+L262*$F$2+M262*$G$2+N262*$H$2+O262*$I$2+P262*$J$2)</f>
        <v>0</v>
      </c>
    </row>
    <row r="263" ht="12.75">
      <c r="Q263" s="8">
        <f t="shared" si="5"/>
        <v>0</v>
      </c>
    </row>
    <row r="264" ht="12.75">
      <c r="Q264" s="8">
        <f t="shared" si="5"/>
        <v>0</v>
      </c>
    </row>
    <row r="265" ht="12.75">
      <c r="Q265" s="8">
        <f t="shared" si="5"/>
        <v>0</v>
      </c>
    </row>
    <row r="266" ht="12.75">
      <c r="Q266" s="8">
        <f t="shared" si="5"/>
        <v>0</v>
      </c>
    </row>
    <row r="267" ht="12.75">
      <c r="Q267" s="8">
        <f t="shared" si="5"/>
        <v>0</v>
      </c>
    </row>
    <row r="268" ht="12.75">
      <c r="Q268" s="8">
        <f t="shared" si="5"/>
        <v>0</v>
      </c>
    </row>
    <row r="269" ht="12.75">
      <c r="Q269" s="8">
        <f t="shared" si="5"/>
        <v>0</v>
      </c>
    </row>
    <row r="270" ht="12.75">
      <c r="Q270" s="8">
        <f t="shared" si="5"/>
        <v>0</v>
      </c>
    </row>
    <row r="271" ht="12.75">
      <c r="Q271" s="8">
        <f t="shared" si="5"/>
        <v>0</v>
      </c>
    </row>
    <row r="272" ht="12.75">
      <c r="Q272" s="8">
        <f t="shared" si="5"/>
        <v>0</v>
      </c>
    </row>
    <row r="273" ht="12.75">
      <c r="Q273" s="8">
        <f t="shared" si="5"/>
        <v>0</v>
      </c>
    </row>
    <row r="274" ht="12.75">
      <c r="Q274" s="8">
        <f t="shared" si="5"/>
        <v>0</v>
      </c>
    </row>
    <row r="275" ht="12.75">
      <c r="Q275" s="8">
        <f t="shared" si="5"/>
        <v>0</v>
      </c>
    </row>
    <row r="276" ht="12.75">
      <c r="Q276" s="8">
        <f t="shared" si="5"/>
        <v>0</v>
      </c>
    </row>
    <row r="277" ht="12.75">
      <c r="Q277" s="8">
        <f t="shared" si="5"/>
        <v>0</v>
      </c>
    </row>
    <row r="278" ht="12.75">
      <c r="Q278" s="8">
        <f t="shared" si="5"/>
        <v>0</v>
      </c>
    </row>
    <row r="279" ht="12.75">
      <c r="Q279" s="8">
        <f t="shared" si="5"/>
        <v>0</v>
      </c>
    </row>
    <row r="280" ht="12.75">
      <c r="Q280" s="8">
        <f t="shared" si="5"/>
        <v>0</v>
      </c>
    </row>
    <row r="281" ht="12.75">
      <c r="Q281" s="8">
        <f t="shared" si="5"/>
        <v>0</v>
      </c>
    </row>
    <row r="282" ht="12.75">
      <c r="Q282" s="8">
        <f t="shared" si="5"/>
        <v>0</v>
      </c>
    </row>
    <row r="283" ht="12.75">
      <c r="Q283" s="8">
        <f t="shared" si="5"/>
        <v>0</v>
      </c>
    </row>
    <row r="284" ht="12.75">
      <c r="Q284" s="8">
        <f t="shared" si="5"/>
        <v>0</v>
      </c>
    </row>
    <row r="285" ht="12.75">
      <c r="Q285" s="8">
        <f t="shared" si="5"/>
        <v>0</v>
      </c>
    </row>
    <row r="286" ht="12.75">
      <c r="Q286" s="8">
        <f t="shared" si="5"/>
        <v>0</v>
      </c>
    </row>
    <row r="287" ht="12.75">
      <c r="Q287" s="8">
        <f t="shared" si="5"/>
        <v>0</v>
      </c>
    </row>
    <row r="288" ht="12.75">
      <c r="Q288" s="8">
        <f t="shared" si="5"/>
        <v>0</v>
      </c>
    </row>
    <row r="289" ht="12.75">
      <c r="Q289" s="8">
        <f t="shared" si="5"/>
        <v>0</v>
      </c>
    </row>
    <row r="290" ht="12.75">
      <c r="Q290" s="8">
        <f t="shared" si="5"/>
        <v>0</v>
      </c>
    </row>
    <row r="291" ht="12.75">
      <c r="Q291" s="8">
        <f t="shared" si="5"/>
        <v>0</v>
      </c>
    </row>
    <row r="292" ht="12.75">
      <c r="Q292" s="8">
        <f t="shared" si="5"/>
        <v>0</v>
      </c>
    </row>
    <row r="293" ht="12.75">
      <c r="Q293" s="8">
        <f t="shared" si="5"/>
        <v>0</v>
      </c>
    </row>
    <row r="294" ht="12.75">
      <c r="Q294" s="8">
        <f t="shared" si="5"/>
        <v>0</v>
      </c>
    </row>
    <row r="295" ht="12.75">
      <c r="Q295" s="8">
        <f t="shared" si="5"/>
        <v>0</v>
      </c>
    </row>
    <row r="296" ht="12.75">
      <c r="Q296" s="8">
        <f t="shared" si="5"/>
        <v>0</v>
      </c>
    </row>
    <row r="297" ht="12.75">
      <c r="Q297" s="8">
        <f t="shared" si="5"/>
        <v>0</v>
      </c>
    </row>
    <row r="298" ht="12.75">
      <c r="Q298" s="8">
        <f t="shared" si="5"/>
        <v>0</v>
      </c>
    </row>
    <row r="299" ht="12.75">
      <c r="Q299" s="8">
        <f t="shared" si="5"/>
        <v>0</v>
      </c>
    </row>
    <row r="300" ht="12.75">
      <c r="Q300" s="8">
        <f t="shared" si="5"/>
        <v>0</v>
      </c>
    </row>
  </sheetData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U31"/>
  <sheetViews>
    <sheetView tabSelected="1" zoomScale="95" zoomScaleNormal="95" workbookViewId="0" topLeftCell="A1">
      <pane ySplit="7" topLeftCell="BM8" activePane="bottomLeft" state="frozen"/>
      <selection pane="topLeft" activeCell="A1" sqref="A1"/>
      <selection pane="bottomLeft" activeCell="G5" sqref="G5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0</v>
      </c>
      <c r="K4" s="11">
        <f>Gesamt!J2</f>
        <v>0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MIN(F8:F18)</f>
        <v>0</v>
      </c>
      <c r="G5" s="10">
        <f t="shared" si="0"/>
        <v>39.02</v>
      </c>
      <c r="H5" s="10">
        <f t="shared" si="0"/>
        <v>0</v>
      </c>
      <c r="I5" s="10">
        <f t="shared" si="0"/>
        <v>38.2</v>
      </c>
      <c r="J5" s="10">
        <f t="shared" si="0"/>
        <v>0</v>
      </c>
      <c r="K5" s="10">
        <f t="shared" si="0"/>
        <v>0</v>
      </c>
    </row>
    <row r="6" spans="12:17" ht="12.75">
      <c r="L6" s="36" t="s">
        <v>16</v>
      </c>
      <c r="M6" s="36"/>
      <c r="N6" s="36"/>
      <c r="O6" s="36"/>
      <c r="P6" s="36"/>
      <c r="Q6" s="3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8">IF(R8&gt;0,RANK(S8,S$1:S$65536),0)</f>
        <v>1</v>
      </c>
      <c r="B8" s="6">
        <v>185</v>
      </c>
      <c r="C8" s="2" t="str">
        <f>+VLOOKUP($B8,Gesamt!$A$5:$D$300,2,FALSE)</f>
        <v>Restemeyer</v>
      </c>
      <c r="D8" s="2" t="str">
        <f>+VLOOKUP($B8,Gesamt!$A$5:$D$300,3,FALSE)</f>
        <v>Lara</v>
      </c>
      <c r="E8" s="1" t="str">
        <f>+VLOOKUP($B8,Gesamt!$A$5:$D$300,4,FALSE)</f>
        <v>Schledehausen</v>
      </c>
      <c r="F8" s="10" t="str">
        <f>+VLOOKUP($B8,Gesamt!$A$5:$F$300,5,FALSE)</f>
        <v>39,22</v>
      </c>
      <c r="G8" s="10" t="str">
        <f>+VLOOKUP($B8,Gesamt!$A$5:$G$300,6,FALSE)</f>
        <v>38,57</v>
      </c>
      <c r="H8" s="10" t="str">
        <f>+VLOOKUP($B8,Gesamt!$A$5:$H$300,7,FALSE)</f>
        <v>38,88</v>
      </c>
      <c r="I8" s="10" t="str">
        <f>+VLOOKUP($B8,Gesamt!$A$5:$I$300,8,FALSE)</f>
        <v>37,38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154.05</v>
      </c>
      <c r="S8" s="8">
        <f>IF(R8&gt;0,R8*-1,-1000)</f>
        <v>-154.05</v>
      </c>
    </row>
    <row r="9" spans="1:19" ht="12.75">
      <c r="A9" s="1">
        <f t="shared" si="1"/>
        <v>2</v>
      </c>
      <c r="B9" s="6">
        <v>195</v>
      </c>
      <c r="C9" s="2" t="str">
        <f>+VLOOKUP($B9,Gesamt!$A$5:$D$300,2,FALSE)</f>
        <v>Hemminghaus</v>
      </c>
      <c r="D9" s="2" t="str">
        <f>+VLOOKUP($B9,Gesamt!$A$5:$D$300,3,FALSE)</f>
        <v>Marcel</v>
      </c>
      <c r="E9" s="1" t="str">
        <f>+VLOOKUP($B9,Gesamt!$A$5:$D$300,4,FALSE)</f>
        <v>Schledehausen</v>
      </c>
      <c r="F9" s="10" t="str">
        <f>+VLOOKUP($B9,Gesamt!$A$5:$F$300,5,FALSE)</f>
        <v>39,05</v>
      </c>
      <c r="G9" s="10" t="str">
        <f>+VLOOKUP($B9,Gesamt!$A$5:$G$300,6,FALSE)</f>
        <v>37,93</v>
      </c>
      <c r="H9" s="10" t="str">
        <f>+VLOOKUP($B9,Gesamt!$A$5:$H$300,7,FALSE)</f>
        <v>39,15</v>
      </c>
      <c r="I9" s="10">
        <f>+VLOOKUP($B9,Gesamt!$A$5:$I$300,8,FALSE)</f>
        <v>38.2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aca="true" t="shared" si="2" ref="R9:R18">(F9*$F$4+G9*$G$4+H9*$H$4+I9*$I$4+J9*$J$4+K9*$K$4+L9*$F$4+M9*$G$4+N9*$H$4+O9*$I$4+P9*$J$4+Q9*$K$4)</f>
        <v>154.33</v>
      </c>
      <c r="S9" s="8">
        <f>IF(R9&gt;0,R9*-1,-1000)</f>
        <v>-154.33</v>
      </c>
    </row>
    <row r="10" spans="1:19" ht="12.75">
      <c r="A10" s="1">
        <f t="shared" si="1"/>
        <v>3</v>
      </c>
      <c r="B10" s="6">
        <v>187</v>
      </c>
      <c r="C10" s="2" t="str">
        <f>+VLOOKUP($B10,Gesamt!$A$5:$D$300,2,FALSE)</f>
        <v>Niemann</v>
      </c>
      <c r="D10" s="2" t="str">
        <f>+VLOOKUP($B10,Gesamt!$A$5:$D$300,3,FALSE)</f>
        <v>Mattis</v>
      </c>
      <c r="E10" s="1" t="str">
        <f>+VLOOKUP($B10,Gesamt!$A$5:$D$300,4,FALSE)</f>
        <v>Schledehausen</v>
      </c>
      <c r="F10" s="10" t="str">
        <f>+VLOOKUP($B10,Gesamt!$A$5:$F$300,5,FALSE)</f>
        <v>39,63</v>
      </c>
      <c r="G10" s="10" t="str">
        <f>+VLOOKUP($B10,Gesamt!$A$5:$G$300,6,FALSE)</f>
        <v>38,33</v>
      </c>
      <c r="H10" s="10" t="str">
        <f>+VLOOKUP($B10,Gesamt!$A$5:$H$300,7,FALSE)</f>
        <v>39,77</v>
      </c>
      <c r="I10" s="10" t="str">
        <f>+VLOOKUP($B10,Gesamt!$A$5:$I$300,8,FALSE)</f>
        <v>37,78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155.51</v>
      </c>
      <c r="S10" s="8">
        <f>IF(R10&gt;0,R10*-1,-1000)</f>
        <v>-155.51</v>
      </c>
    </row>
    <row r="11" spans="1:19" ht="12.75">
      <c r="A11" s="1">
        <f t="shared" si="1"/>
        <v>4</v>
      </c>
      <c r="B11" s="6">
        <v>189</v>
      </c>
      <c r="C11" s="2" t="str">
        <f>+VLOOKUP($B11,Gesamt!$A$5:$D$300,2,FALSE)</f>
        <v>Ahrens</v>
      </c>
      <c r="D11" s="2" t="str">
        <f>+VLOOKUP($B11,Gesamt!$A$5:$D$300,3,FALSE)</f>
        <v>Henrik</v>
      </c>
      <c r="E11" s="1" t="str">
        <f>+VLOOKUP($B11,Gesamt!$A$5:$D$300,4,FALSE)</f>
        <v>Schledehausen</v>
      </c>
      <c r="F11" s="10" t="str">
        <f>+VLOOKUP($B11,Gesamt!$A$5:$F$300,5,FALSE)</f>
        <v>39,87</v>
      </c>
      <c r="G11" s="10" t="str">
        <f>+VLOOKUP($B11,Gesamt!$A$5:$G$300,6,FALSE)</f>
        <v>38,55</v>
      </c>
      <c r="H11" s="10" t="str">
        <f>+VLOOKUP($B11,Gesamt!$A$5:$H$300,7,FALSE)</f>
        <v>39,46</v>
      </c>
      <c r="I11" s="10" t="str">
        <f>+VLOOKUP($B11,Gesamt!$A$5:$I$300,8,FALSE)</f>
        <v>37,74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155.62</v>
      </c>
      <c r="S11" s="8">
        <f>IF(R11&gt;0,R11*-1,-1000)</f>
        <v>-155.62</v>
      </c>
    </row>
    <row r="12" spans="1:19" ht="12.75">
      <c r="A12" s="1">
        <f t="shared" si="1"/>
        <v>5</v>
      </c>
      <c r="B12" s="6">
        <v>184</v>
      </c>
      <c r="C12" s="2" t="str">
        <f>+VLOOKUP($B12,Gesamt!$A$5:$D$300,2,FALSE)</f>
        <v>Wischmeier</v>
      </c>
      <c r="D12" s="2" t="str">
        <f>+VLOOKUP($B12,Gesamt!$A$5:$D$300,3,FALSE)</f>
        <v>Sara</v>
      </c>
      <c r="E12" s="1" t="str">
        <f>+VLOOKUP($B12,Gesamt!$A$5:$D$300,4,FALSE)</f>
        <v>Schledehausen</v>
      </c>
      <c r="F12" s="10" t="str">
        <f>+VLOOKUP($B12,Gesamt!$A$5:$F$300,5,FALSE)</f>
        <v>38,92</v>
      </c>
      <c r="G12" s="10" t="str">
        <f>+VLOOKUP($B12,Gesamt!$A$5:$G$300,6,FALSE)</f>
        <v>39,90</v>
      </c>
      <c r="H12" s="10" t="str">
        <f>+VLOOKUP($B12,Gesamt!$A$5:$H$300,7,FALSE)</f>
        <v>38,62</v>
      </c>
      <c r="I12" s="10" t="str">
        <f>+VLOOKUP($B12,Gesamt!$A$5:$I$300,8,FALSE)</f>
        <v>39,25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156.69</v>
      </c>
      <c r="S12" s="8">
        <f>IF(R12&gt;0,R12*-1,-1000)</f>
        <v>-156.69</v>
      </c>
    </row>
    <row r="13" spans="1:19" ht="12.75">
      <c r="A13" s="1">
        <f t="shared" si="1"/>
        <v>6</v>
      </c>
      <c r="B13" s="6">
        <v>191</v>
      </c>
      <c r="C13" s="2" t="str">
        <f>+VLOOKUP($B13,Gesamt!$A$5:$D$300,2,FALSE)</f>
        <v>Brinkmann</v>
      </c>
      <c r="D13" s="2" t="str">
        <f>+VLOOKUP($B13,Gesamt!$A$5:$D$300,3,FALSE)</f>
        <v>David</v>
      </c>
      <c r="E13" s="1" t="str">
        <f>+VLOOKUP($B13,Gesamt!$A$5:$D$300,4,FALSE)</f>
        <v>Schledehausen</v>
      </c>
      <c r="F13" s="10" t="str">
        <f>+VLOOKUP($B13,Gesamt!$A$5:$F$300,5,FALSE)</f>
        <v>39,71</v>
      </c>
      <c r="G13" s="10" t="str">
        <f>+VLOOKUP($B13,Gesamt!$A$5:$G$300,6,FALSE)</f>
        <v>39,84</v>
      </c>
      <c r="H13" s="10" t="str">
        <f>+VLOOKUP($B13,Gesamt!$A$5:$H$300,7,FALSE)</f>
        <v>39,03</v>
      </c>
      <c r="I13" s="10" t="str">
        <f>+VLOOKUP($B13,Gesamt!$A$5:$I$300,8,FALSE)</f>
        <v>38,13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156.71</v>
      </c>
      <c r="S13" s="8">
        <f aca="true" t="shared" si="3" ref="S13:S18">IF(R13&gt;0,R13*-1,-1000)</f>
        <v>-156.71</v>
      </c>
    </row>
    <row r="14" spans="1:19" ht="12.75">
      <c r="A14" s="1">
        <f t="shared" si="1"/>
        <v>7</v>
      </c>
      <c r="B14" s="6">
        <v>192</v>
      </c>
      <c r="C14" s="2" t="str">
        <f>+VLOOKUP($B14,Gesamt!$A$5:$D$300,2,FALSE)</f>
        <v>Piening</v>
      </c>
      <c r="D14" s="2" t="str">
        <f>+VLOOKUP($B14,Gesamt!$A$5:$D$300,3,FALSE)</f>
        <v>Rosalie</v>
      </c>
      <c r="E14" s="1" t="str">
        <f>+VLOOKUP($B14,Gesamt!$A$5:$D$300,4,FALSE)</f>
        <v>Schledehausen</v>
      </c>
      <c r="F14" s="10" t="str">
        <f>+VLOOKUP($B14,Gesamt!$A$5:$F$300,5,FALSE)</f>
        <v>40,33</v>
      </c>
      <c r="G14" s="10">
        <f>+VLOOKUP($B14,Gesamt!$A$5:$G$300,6,FALSE)</f>
        <v>39.02</v>
      </c>
      <c r="H14" s="10" t="str">
        <f>+VLOOKUP($B14,Gesamt!$A$5:$H$300,7,FALSE)</f>
        <v>40,99</v>
      </c>
      <c r="I14" s="10" t="str">
        <f>+VLOOKUP($B14,Gesamt!$A$5:$I$300,8,FALSE)</f>
        <v>37,88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158.22</v>
      </c>
      <c r="S14" s="8">
        <f t="shared" si="3"/>
        <v>-158.22</v>
      </c>
    </row>
    <row r="15" spans="1:19" ht="12.75">
      <c r="A15" s="1">
        <f t="shared" si="1"/>
        <v>8</v>
      </c>
      <c r="B15" s="6">
        <v>193</v>
      </c>
      <c r="C15" s="2" t="str">
        <f>+VLOOKUP($B15,Gesamt!$A$5:$D$300,2,FALSE)</f>
        <v>Piening</v>
      </c>
      <c r="D15" s="2" t="str">
        <f>+VLOOKUP($B15,Gesamt!$A$5:$D$300,3,FALSE)</f>
        <v>Natascha</v>
      </c>
      <c r="E15" s="1" t="str">
        <f>+VLOOKUP($B15,Gesamt!$A$5:$D$300,4,FALSE)</f>
        <v>Schledehausen</v>
      </c>
      <c r="F15" s="10" t="str">
        <f>+VLOOKUP($B15,Gesamt!$A$5:$F$300,5,FALSE)</f>
        <v>39,28</v>
      </c>
      <c r="G15" s="10" t="str">
        <f>+VLOOKUP($B15,Gesamt!$A$5:$G$300,6,FALSE)</f>
        <v>40,26</v>
      </c>
      <c r="H15" s="10" t="str">
        <f>+VLOOKUP($B15,Gesamt!$A$5:$H$300,7,FALSE)</f>
        <v>40,14</v>
      </c>
      <c r="I15" s="10" t="str">
        <f>+VLOOKUP($B15,Gesamt!$A$5:$I$300,8,FALSE)</f>
        <v>38,86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158.54</v>
      </c>
      <c r="S15" s="8">
        <f t="shared" si="3"/>
        <v>-158.54</v>
      </c>
    </row>
    <row r="16" spans="1:19" ht="12.75">
      <c r="A16" s="1">
        <f t="shared" si="1"/>
        <v>9</v>
      </c>
      <c r="B16" s="6">
        <v>188</v>
      </c>
      <c r="C16" s="2" t="str">
        <f>+VLOOKUP($B16,Gesamt!$A$5:$D$300,2,FALSE)</f>
        <v>Darms</v>
      </c>
      <c r="D16" s="2" t="str">
        <f>+VLOOKUP($B16,Gesamt!$A$5:$D$300,3,FALSE)</f>
        <v>Maximilian</v>
      </c>
      <c r="E16" s="1" t="str">
        <f>+VLOOKUP($B16,Gesamt!$A$5:$D$300,4,FALSE)</f>
        <v>Schledehausen</v>
      </c>
      <c r="F16" s="10" t="str">
        <f>+VLOOKUP($B16,Gesamt!$A$5:$F$300,5,FALSE)</f>
        <v>40,00</v>
      </c>
      <c r="G16" s="10" t="str">
        <f>+VLOOKUP($B16,Gesamt!$A$5:$G$300,6,FALSE)</f>
        <v>40,98</v>
      </c>
      <c r="H16" s="10" t="str">
        <f>+VLOOKUP($B16,Gesamt!$A$5:$H$300,7,FALSE)</f>
        <v>40,20</v>
      </c>
      <c r="I16" s="10" t="str">
        <f>+VLOOKUP($B16,Gesamt!$A$5:$I$300,8,FALSE)</f>
        <v>39,16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160.34</v>
      </c>
      <c r="S16" s="8">
        <f t="shared" si="3"/>
        <v>-160.34</v>
      </c>
    </row>
    <row r="17" spans="1:19" ht="12.75">
      <c r="A17" s="1">
        <f t="shared" si="1"/>
        <v>10</v>
      </c>
      <c r="B17" s="6">
        <v>182</v>
      </c>
      <c r="C17" s="2" t="str">
        <f>+VLOOKUP($B17,Gesamt!$A$5:$D$300,2,FALSE)</f>
        <v>Wisnievski</v>
      </c>
      <c r="D17" s="2" t="str">
        <f>+VLOOKUP($B17,Gesamt!$A$5:$D$300,3,FALSE)</f>
        <v>Moritz</v>
      </c>
      <c r="E17" s="1" t="str">
        <f>+VLOOKUP($B17,Gesamt!$A$5:$D$300,4,FALSE)</f>
        <v>Schledehausen</v>
      </c>
      <c r="F17" s="10" t="str">
        <f>+VLOOKUP($B17,Gesamt!$A$5:$F$300,5,FALSE)</f>
        <v>39,93</v>
      </c>
      <c r="G17" s="10" t="str">
        <f>+VLOOKUP($B17,Gesamt!$A$5:$G$300,6,FALSE)</f>
        <v>46,13</v>
      </c>
      <c r="H17" s="10" t="str">
        <f>+VLOOKUP($B17,Gesamt!$A$5:$H$300,7,FALSE)</f>
        <v>39,88</v>
      </c>
      <c r="I17" s="10" t="str">
        <f>+VLOOKUP($B17,Gesamt!$A$5:$I$300,8,FALSE)</f>
        <v>38,28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164.22</v>
      </c>
      <c r="S17" s="8">
        <f t="shared" si="3"/>
        <v>-164.22</v>
      </c>
    </row>
    <row r="18" spans="1:19" ht="12.75">
      <c r="A18" s="1">
        <f t="shared" si="1"/>
        <v>11</v>
      </c>
      <c r="B18" s="6">
        <v>186</v>
      </c>
      <c r="C18" s="2" t="str">
        <f>+VLOOKUP($B18,Gesamt!$A$5:$D$300,2,FALSE)</f>
        <v>Burke</v>
      </c>
      <c r="D18" s="2" t="str">
        <f>+VLOOKUP($B18,Gesamt!$A$5:$D$300,3,FALSE)</f>
        <v>Jonas</v>
      </c>
      <c r="E18" s="1" t="str">
        <f>+VLOOKUP($B18,Gesamt!$A$5:$D$300,4,FALSE)</f>
        <v>Schledehausen</v>
      </c>
      <c r="F18" s="10" t="str">
        <f>+VLOOKUP($B18,Gesamt!$A$5:$F$300,5,FALSE)</f>
        <v>38,84</v>
      </c>
      <c r="G18" s="10" t="str">
        <f>+VLOOKUP($B18,Gesamt!$A$5:$G$300,6,FALSE)</f>
        <v>47,78</v>
      </c>
      <c r="H18" s="10" t="str">
        <f>+VLOOKUP($B18,Gesamt!$A$5:$H$300,7,FALSE)</f>
        <v>39,06</v>
      </c>
      <c r="I18" s="10" t="str">
        <f>+VLOOKUP($B18,Gesamt!$A$5:$I$300,8,FALSE)</f>
        <v>38,80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2"/>
        <v>164.48</v>
      </c>
      <c r="S18" s="8">
        <f t="shared" si="3"/>
        <v>-164.48</v>
      </c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&amp;CSchledehausener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U23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F5" sqref="F5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0</v>
      </c>
      <c r="K4" s="11">
        <f>Gesamt!J2</f>
        <v>0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6" t="s">
        <v>16</v>
      </c>
      <c r="M6" s="36"/>
      <c r="N6" s="36"/>
      <c r="O6" s="36"/>
      <c r="P6" s="36"/>
      <c r="Q6" s="3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346</v>
      </c>
      <c r="C8" s="2" t="str">
        <f>+VLOOKUP($B8,Gesamt!$A$5:$D$300,2,FALSE)</f>
        <v>Mountain</v>
      </c>
      <c r="D8" s="2" t="str">
        <f>+VLOOKUP($B8,Gesamt!$A$5:$D$300,3,FALSE)</f>
        <v>Angelique</v>
      </c>
      <c r="E8" s="1" t="str">
        <f>+VLOOKUP($B8,Gesamt!$A$5:$D$300,4,FALSE)</f>
        <v>Schledehausen</v>
      </c>
      <c r="F8" s="10" t="str">
        <f>+VLOOKUP($B8,Gesamt!$A$5:$F$300,5,FALSE)</f>
        <v>36,75</v>
      </c>
      <c r="G8" s="10" t="str">
        <f>+VLOOKUP($B8,Gesamt!$A$5:$G$300,6,FALSE)</f>
        <v>35,80</v>
      </c>
      <c r="H8" s="10" t="str">
        <f>+VLOOKUP($B8,Gesamt!$A$5:$H$300,7,FALSE)</f>
        <v>36,48</v>
      </c>
      <c r="I8" s="10" t="str">
        <f>+VLOOKUP($B8,Gesamt!$A$5:$I$300,8,FALSE)</f>
        <v>36,50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145.53</v>
      </c>
      <c r="S8" s="8">
        <f>IF(R8&gt;0,R8*-1,-1000)</f>
        <v>-145.53</v>
      </c>
    </row>
    <row r="9" spans="1:19" ht="12.75">
      <c r="A9" s="1">
        <f>IF(R9&gt;0,RANK(S9,S:S),0)</f>
        <v>2</v>
      </c>
      <c r="B9" s="6">
        <v>385</v>
      </c>
      <c r="C9" s="2" t="str">
        <f>+VLOOKUP($B9,Gesamt!$A$5:$D$300,2,FALSE)</f>
        <v>Leeker</v>
      </c>
      <c r="D9" s="2" t="str">
        <f>+VLOOKUP($B9,Gesamt!$A$5:$D$300,3,FALSE)</f>
        <v>Christian</v>
      </c>
      <c r="E9" s="1" t="str">
        <f>+VLOOKUP($B9,Gesamt!$A$5:$D$300,4,FALSE)</f>
        <v>Schledehausen</v>
      </c>
      <c r="F9" s="10" t="str">
        <f>+VLOOKUP($B9,Gesamt!$A$5:$F$300,5,FALSE)</f>
        <v>37,43</v>
      </c>
      <c r="G9" s="10" t="str">
        <f>+VLOOKUP($B9,Gesamt!$A$5:$G$300,6,FALSE)</f>
        <v>37,81</v>
      </c>
      <c r="H9" s="10" t="str">
        <f>+VLOOKUP($B9,Gesamt!$A$5:$H$300,7,FALSE)</f>
        <v>37,33</v>
      </c>
      <c r="I9" s="10" t="str">
        <f>+VLOOKUP($B9,Gesamt!$A$5:$I$300,8,FALSE)</f>
        <v>39,02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(F9*$F$4+G9*$G$4+H9*$H$4+I9*$I$4+J9*$J$4+K9*$K$4+L9*$F$4+M9*$G$4+N9*$H$4+O9*$I$4+P9*$J$4+Q9*$K$4)</f>
        <v>151.59</v>
      </c>
      <c r="S9" s="8">
        <f>IF(R9&gt;0,R9*-1,-1000)</f>
        <v>-151.59</v>
      </c>
    </row>
    <row r="10" spans="1:19" ht="12.75">
      <c r="A10" s="1">
        <f>IF(R10&gt;0,RANK(S10,S:S),0)</f>
        <v>3</v>
      </c>
      <c r="B10" s="6">
        <v>384</v>
      </c>
      <c r="C10" s="2" t="str">
        <f>+VLOOKUP($B10,Gesamt!$A$5:$D$300,2,FALSE)</f>
        <v>Walsh</v>
      </c>
      <c r="D10" s="2" t="str">
        <f>+VLOOKUP($B10,Gesamt!$A$5:$D$300,3,FALSE)</f>
        <v>Johannes</v>
      </c>
      <c r="E10" s="1" t="str">
        <f>+VLOOKUP($B10,Gesamt!$A$5:$D$300,4,FALSE)</f>
        <v>Schledehausen</v>
      </c>
      <c r="F10" s="10" t="str">
        <f>+VLOOKUP($B10,Gesamt!$A$5:$F$300,5,FALSE)</f>
        <v>38,40</v>
      </c>
      <c r="G10" s="10" t="str">
        <f>+VLOOKUP($B10,Gesamt!$A$5:$G$300,6,FALSE)</f>
        <v>37,29</v>
      </c>
      <c r="H10" s="10" t="str">
        <f>+VLOOKUP($B10,Gesamt!$A$5:$H$300,7,FALSE)</f>
        <v>38,34</v>
      </c>
      <c r="I10" s="10" t="str">
        <f>+VLOOKUP($B10,Gesamt!$A$5:$I$300,8,FALSE)</f>
        <v>38,35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(F10*$F$4+G10*$G$4+H10*$H$4+I10*$I$4+J10*$J$4+K10*$K$4+L10*$F$4+M10*$G$4+N10*$H$4+O10*$I$4+P10*$J$4+Q10*$K$4)</f>
        <v>152.38</v>
      </c>
      <c r="S10" s="8">
        <f>IF(R10&gt;0,R10*-1,-1000)</f>
        <v>-152.38</v>
      </c>
    </row>
    <row r="11" spans="1:19" ht="12.75">
      <c r="A11" s="1">
        <f>IF(R11&gt;0,RANK(S11,S:S),0)</f>
        <v>4</v>
      </c>
      <c r="B11" s="6">
        <v>386</v>
      </c>
      <c r="C11" s="2" t="str">
        <f>+VLOOKUP($B11,Gesamt!$A$5:$D$300,2,FALSE)</f>
        <v>Schoppe</v>
      </c>
      <c r="D11" s="2" t="str">
        <f>+VLOOKUP($B11,Gesamt!$A$5:$D$300,3,FALSE)</f>
        <v>Fabian</v>
      </c>
      <c r="E11" s="1" t="str">
        <f>+VLOOKUP($B11,Gesamt!$A$5:$D$300,4,FALSE)</f>
        <v>Schledehausen</v>
      </c>
      <c r="F11" s="10" t="str">
        <f>+VLOOKUP($B11,Gesamt!$A$5:$F$300,5,FALSE)</f>
        <v>37,95</v>
      </c>
      <c r="G11" s="10" t="str">
        <f>+VLOOKUP($B11,Gesamt!$A$5:$G$300,6,FALSE)</f>
        <v>38,36</v>
      </c>
      <c r="H11" s="10" t="str">
        <f>+VLOOKUP($B11,Gesamt!$A$5:$H$300,7,FALSE)</f>
        <v>39,49</v>
      </c>
      <c r="I11" s="10" t="str">
        <f>+VLOOKUP($B11,Gesamt!$A$5:$I$300,8,FALSE)</f>
        <v>38,92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(F11*$F$4+G11*$G$4+H11*$H$4+I11*$I$4+J11*$J$4+K11*$K$4+L11*$F$4+M11*$G$4+N11*$H$4+O11*$I$4+P11*$J$4+Q11*$K$4)</f>
        <v>154.72</v>
      </c>
      <c r="S11" s="8">
        <f>IF(R11&gt;0,R11*-1,-1000)</f>
        <v>-154.72</v>
      </c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&amp;CSchledehausener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U27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0</v>
      </c>
      <c r="K4" s="11">
        <f>Gesamt!J2</f>
        <v>0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37.22</v>
      </c>
      <c r="G5" s="10">
        <f t="shared" si="0"/>
        <v>38.03</v>
      </c>
      <c r="H5" s="10">
        <f t="shared" si="0"/>
        <v>37.46</v>
      </c>
      <c r="I5" s="10">
        <f t="shared" si="0"/>
        <v>37.86</v>
      </c>
      <c r="J5" s="10">
        <f t="shared" si="0"/>
        <v>0</v>
      </c>
      <c r="K5" s="10">
        <f t="shared" si="0"/>
        <v>0</v>
      </c>
    </row>
    <row r="6" spans="12:17" ht="12.75">
      <c r="L6" s="36" t="s">
        <v>16</v>
      </c>
      <c r="M6" s="36"/>
      <c r="N6" s="36"/>
      <c r="O6" s="36"/>
      <c r="P6" s="36"/>
      <c r="Q6" s="3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27">IF(R8&gt;0,RANK(S8,S$1:S$65536),0)</f>
        <v>1</v>
      </c>
      <c r="B8" s="6">
        <v>107</v>
      </c>
      <c r="C8" s="2" t="str">
        <f>+VLOOKUP($B8,Gesamt!$A$5:$D$300,2,FALSE)</f>
        <v>Valtwies</v>
      </c>
      <c r="D8" s="2" t="str">
        <f>+VLOOKUP($B8,Gesamt!$A$5:$D$300,3,FALSE)</f>
        <v>Tom</v>
      </c>
      <c r="E8" s="1" t="str">
        <f>+VLOOKUP($B8,Gesamt!$A$5:$D$300,4,FALSE)</f>
        <v>Havixbeck</v>
      </c>
      <c r="F8" s="10" t="str">
        <f>+VLOOKUP($B8,Gesamt!$A$5:$F$300,5,FALSE)</f>
        <v>37,97</v>
      </c>
      <c r="G8" s="10" t="str">
        <f>+VLOOKUP($B8,Gesamt!$A$5:$G$300,6,FALSE)</f>
        <v>37,37</v>
      </c>
      <c r="H8" s="10" t="str">
        <f>+VLOOKUP($B8,Gesamt!$A$5:$H$300,7,FALSE)</f>
        <v>37,98</v>
      </c>
      <c r="I8" s="10" t="str">
        <f>+VLOOKUP($B8,Gesamt!$A$5:$I$300,8,FALSE)</f>
        <v>37,63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150.95</v>
      </c>
      <c r="S8" s="8">
        <f aca="true" t="shared" si="2" ref="S8:S27">IF(R8&gt;0,R8*-1,-1000)</f>
        <v>-150.95</v>
      </c>
    </row>
    <row r="9" spans="1:19" ht="12.75">
      <c r="A9" s="1">
        <f t="shared" si="1"/>
        <v>2</v>
      </c>
      <c r="B9" s="6">
        <v>194</v>
      </c>
      <c r="C9" s="2" t="str">
        <f>+VLOOKUP($B9,Gesamt!$A$5:$D$300,2,FALSE)</f>
        <v>Vordermark</v>
      </c>
      <c r="D9" s="2" t="str">
        <f>+VLOOKUP($B9,Gesamt!$A$5:$D$300,3,FALSE)</f>
        <v>Rico</v>
      </c>
      <c r="E9" s="1" t="str">
        <f>+VLOOKUP($B9,Gesamt!$A$5:$D$300,4,FALSE)</f>
        <v>Osnabrück</v>
      </c>
      <c r="F9" s="10" t="str">
        <f>+VLOOKUP($B9,Gesamt!$A$5:$F$300,5,FALSE)</f>
        <v>38,23</v>
      </c>
      <c r="G9" s="10" t="str">
        <f>+VLOOKUP($B9,Gesamt!$A$5:$G$300,6,FALSE)</f>
        <v>37,16</v>
      </c>
      <c r="H9" s="10" t="str">
        <f>+VLOOKUP($B9,Gesamt!$A$5:$H$300,7,FALSE)</f>
        <v>38,23</v>
      </c>
      <c r="I9" s="10" t="str">
        <f>+VLOOKUP($B9,Gesamt!$A$5:$I$300,8,FALSE)</f>
        <v>37,39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aca="true" t="shared" si="3" ref="R9:R27">(F9*$F$4+G9*$G$4+H9*$H$4+I9*$I$4+J9*$J$4+K9*$K$4+L9*$F$4+M9*$G$4+N9*$H$4+O9*$I$4+P9*$J$4+Q9*$K$4)</f>
        <v>151.01</v>
      </c>
      <c r="S9" s="8">
        <f t="shared" si="2"/>
        <v>-151.01</v>
      </c>
    </row>
    <row r="10" spans="1:19" ht="12.75">
      <c r="A10" s="1">
        <f t="shared" si="1"/>
        <v>3</v>
      </c>
      <c r="B10" s="6">
        <v>110</v>
      </c>
      <c r="C10" s="2" t="str">
        <f>+VLOOKUP($B10,Gesamt!$A$5:$D$300,2,FALSE)</f>
        <v>Gößling</v>
      </c>
      <c r="D10" s="2" t="str">
        <f>+VLOOKUP($B10,Gesamt!$A$5:$D$300,3,FALSE)</f>
        <v>Jule</v>
      </c>
      <c r="E10" s="1" t="str">
        <f>+VLOOKUP($B10,Gesamt!$A$5:$D$300,4,FALSE)</f>
        <v>Mettingen</v>
      </c>
      <c r="F10" s="10" t="str">
        <f>+VLOOKUP($B10,Gesamt!$A$5:$F$300,5,FALSE)</f>
        <v>37,47</v>
      </c>
      <c r="G10" s="10" t="str">
        <f>+VLOOKUP($B10,Gesamt!$A$5:$G$300,6,FALSE)</f>
        <v>37,96</v>
      </c>
      <c r="H10" s="10" t="str">
        <f>+VLOOKUP($B10,Gesamt!$A$5:$H$300,7,FALSE)</f>
        <v>37,45</v>
      </c>
      <c r="I10" s="10" t="str">
        <f>+VLOOKUP($B10,Gesamt!$A$5:$I$300,8,FALSE)</f>
        <v>38,32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3"/>
        <v>151.2</v>
      </c>
      <c r="S10" s="8">
        <f t="shared" si="2"/>
        <v>-151.2</v>
      </c>
    </row>
    <row r="11" spans="1:19" ht="12.75">
      <c r="A11" s="1">
        <f t="shared" si="1"/>
        <v>4</v>
      </c>
      <c r="B11" s="6">
        <v>118</v>
      </c>
      <c r="C11" s="2" t="str">
        <f>+VLOOKUP($B11,Gesamt!$A$5:$D$300,2,FALSE)</f>
        <v>Eickmann</v>
      </c>
      <c r="D11" s="2" t="str">
        <f>+VLOOKUP($B11,Gesamt!$A$5:$D$300,3,FALSE)</f>
        <v>Torben</v>
      </c>
      <c r="E11" s="1" t="str">
        <f>+VLOOKUP($B11,Gesamt!$A$5:$D$300,4,FALSE)</f>
        <v>Bad Bentheim</v>
      </c>
      <c r="F11" s="10" t="str">
        <f>+VLOOKUP($B11,Gesamt!$A$5:$F$300,5,FALSE)</f>
        <v>37,80</v>
      </c>
      <c r="G11" s="10" t="str">
        <f>+VLOOKUP($B11,Gesamt!$A$5:$G$300,6,FALSE)</f>
        <v>38,30</v>
      </c>
      <c r="H11" s="10" t="str">
        <f>+VLOOKUP($B11,Gesamt!$A$5:$H$300,7,FALSE)</f>
        <v>37,47</v>
      </c>
      <c r="I11" s="10" t="str">
        <f>+VLOOKUP($B11,Gesamt!$A$5:$I$300,8,FALSE)</f>
        <v>37,98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3"/>
        <v>151.55</v>
      </c>
      <c r="S11" s="8">
        <f t="shared" si="2"/>
        <v>-151.55</v>
      </c>
    </row>
    <row r="12" spans="1:19" ht="12.75">
      <c r="A12" s="1">
        <f t="shared" si="1"/>
        <v>5</v>
      </c>
      <c r="B12" s="6">
        <v>126</v>
      </c>
      <c r="C12" s="2" t="str">
        <f>+VLOOKUP($B12,Gesamt!$A$5:$D$300,2,FALSE)</f>
        <v>Müller</v>
      </c>
      <c r="D12" s="2" t="str">
        <f>+VLOOKUP($B12,Gesamt!$A$5:$D$300,3,FALSE)</f>
        <v>Franziska</v>
      </c>
      <c r="E12" s="1" t="str">
        <f>+VLOOKUP($B12,Gesamt!$A$5:$D$300,4,FALSE)</f>
        <v>Friedrichsfeld</v>
      </c>
      <c r="F12" s="10" t="str">
        <f>+VLOOKUP($B12,Gesamt!$A$5:$F$300,5,FALSE)</f>
        <v>38,45</v>
      </c>
      <c r="G12" s="10" t="str">
        <f>+VLOOKUP($B12,Gesamt!$A$5:$G$300,6,FALSE)</f>
        <v>37,73</v>
      </c>
      <c r="H12" s="10" t="str">
        <f>+VLOOKUP($B12,Gesamt!$A$5:$H$300,7,FALSE)</f>
        <v>38,16</v>
      </c>
      <c r="I12" s="10">
        <f>+VLOOKUP($B12,Gesamt!$A$5:$I$300,8,FALSE)</f>
        <v>37.86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3"/>
        <v>152.2</v>
      </c>
      <c r="S12" s="8">
        <f t="shared" si="2"/>
        <v>-152.2</v>
      </c>
    </row>
    <row r="13" spans="1:19" ht="12.75">
      <c r="A13" s="1">
        <f t="shared" si="1"/>
        <v>6</v>
      </c>
      <c r="B13" s="6">
        <v>163</v>
      </c>
      <c r="C13" s="2" t="str">
        <f>+VLOOKUP($B13,Gesamt!$A$5:$D$300,2,FALSE)</f>
        <v>Neuhaus</v>
      </c>
      <c r="D13" s="2" t="str">
        <f>+VLOOKUP($B13,Gesamt!$A$5:$D$300,3,FALSE)</f>
        <v>Robin</v>
      </c>
      <c r="E13" s="1" t="str">
        <f>+VLOOKUP($B13,Gesamt!$A$5:$D$300,4,FALSE)</f>
        <v>Mettingen</v>
      </c>
      <c r="F13" s="10" t="str">
        <f>+VLOOKUP($B13,Gesamt!$A$5:$F$300,5,FALSE)</f>
        <v>38,32</v>
      </c>
      <c r="G13" s="10" t="str">
        <f>+VLOOKUP($B13,Gesamt!$A$5:$G$300,6,FALSE)</f>
        <v>37,74</v>
      </c>
      <c r="H13" s="10" t="str">
        <f>+VLOOKUP($B13,Gesamt!$A$5:$H$300,7,FALSE)</f>
        <v>38,61</v>
      </c>
      <c r="I13" s="10" t="str">
        <f>+VLOOKUP($B13,Gesamt!$A$5:$I$300,8,FALSE)</f>
        <v>37,62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3"/>
        <v>152.29</v>
      </c>
      <c r="S13" s="8">
        <f t="shared" si="2"/>
        <v>-152.29</v>
      </c>
    </row>
    <row r="14" spans="1:19" ht="12.75">
      <c r="A14" s="1">
        <f t="shared" si="1"/>
        <v>7</v>
      </c>
      <c r="B14" s="6">
        <v>154</v>
      </c>
      <c r="C14" s="2" t="str">
        <f>+VLOOKUP($B14,Gesamt!$A$5:$D$300,2,FALSE)</f>
        <v>Ricker</v>
      </c>
      <c r="D14" s="2" t="str">
        <f>+VLOOKUP($B14,Gesamt!$A$5:$D$300,3,FALSE)</f>
        <v>Jana-Lena</v>
      </c>
      <c r="E14" s="1" t="str">
        <f>+VLOOKUP($B14,Gesamt!$A$5:$D$300,4,FALSE)</f>
        <v>Havixbeck</v>
      </c>
      <c r="F14" s="10" t="str">
        <f>+VLOOKUP($B14,Gesamt!$A$5:$F$300,5,FALSE)</f>
        <v>37,75</v>
      </c>
      <c r="G14" s="10" t="str">
        <f>+VLOOKUP($B14,Gesamt!$A$5:$G$300,6,FALSE)</f>
        <v>38,53</v>
      </c>
      <c r="H14" s="10" t="str">
        <f>+VLOOKUP($B14,Gesamt!$A$5:$H$300,7,FALSE)</f>
        <v>37,67</v>
      </c>
      <c r="I14" s="10" t="str">
        <f>+VLOOKUP($B14,Gesamt!$A$5:$I$300,8,FALSE)</f>
        <v>38,48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3"/>
        <v>152.43</v>
      </c>
      <c r="S14" s="8">
        <f t="shared" si="2"/>
        <v>-152.43</v>
      </c>
    </row>
    <row r="15" spans="1:19" ht="12.75">
      <c r="A15" s="1">
        <f t="shared" si="1"/>
        <v>8</v>
      </c>
      <c r="B15" s="6">
        <v>103</v>
      </c>
      <c r="C15" s="2" t="str">
        <f>+VLOOKUP($B15,Gesamt!$A$5:$D$300,2,FALSE)</f>
        <v>Clausmeier</v>
      </c>
      <c r="D15" s="2" t="str">
        <f>+VLOOKUP($B15,Gesamt!$A$5:$D$300,3,FALSE)</f>
        <v>Kim</v>
      </c>
      <c r="E15" s="1" t="str">
        <f>+VLOOKUP($B15,Gesamt!$A$5:$D$300,4,FALSE)</f>
        <v>Mettingen</v>
      </c>
      <c r="F15" s="10">
        <f>+VLOOKUP($B15,Gesamt!$A$5:$F$300,5,FALSE)</f>
        <v>37.22</v>
      </c>
      <c r="G15" s="10" t="str">
        <f>+VLOOKUP($B15,Gesamt!$A$5:$G$300,6,FALSE)</f>
        <v>39,05</v>
      </c>
      <c r="H15" s="10">
        <f>+VLOOKUP($B15,Gesamt!$A$5:$H$300,7,FALSE)</f>
        <v>37.46</v>
      </c>
      <c r="I15" s="10" t="str">
        <f>+VLOOKUP($B15,Gesamt!$A$5:$I$300,8,FALSE)</f>
        <v>38,72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3"/>
        <v>152.45</v>
      </c>
      <c r="S15" s="8">
        <f t="shared" si="2"/>
        <v>-152.45</v>
      </c>
    </row>
    <row r="16" spans="1:19" ht="12.75">
      <c r="A16" s="1">
        <f t="shared" si="1"/>
        <v>9</v>
      </c>
      <c r="B16" s="6">
        <v>120</v>
      </c>
      <c r="C16" s="2" t="str">
        <f>+VLOOKUP($B16,Gesamt!$A$5:$D$300,2,FALSE)</f>
        <v>Kues</v>
      </c>
      <c r="D16" s="2" t="str">
        <f>+VLOOKUP($B16,Gesamt!$A$5:$D$300,3,FALSE)</f>
        <v>Marius</v>
      </c>
      <c r="E16" s="1" t="str">
        <f>+VLOOKUP($B16,Gesamt!$A$5:$D$300,4,FALSE)</f>
        <v>Bad Bentheim</v>
      </c>
      <c r="F16" s="10" t="str">
        <f>+VLOOKUP($B16,Gesamt!$A$5:$F$300,5,FALSE)</f>
        <v>38,30</v>
      </c>
      <c r="G16" s="10" t="str">
        <f>+VLOOKUP($B16,Gesamt!$A$5:$G$300,6,FALSE)</f>
        <v>37,95</v>
      </c>
      <c r="H16" s="10">
        <f>+VLOOKUP($B16,Gesamt!$A$5:$H$300,7,FALSE)</f>
        <v>38.4</v>
      </c>
      <c r="I16" s="10">
        <f>+VLOOKUP($B16,Gesamt!$A$5:$I$300,8,FALSE)</f>
        <v>37.96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3"/>
        <v>152.61</v>
      </c>
      <c r="S16" s="8">
        <f t="shared" si="2"/>
        <v>-152.61</v>
      </c>
    </row>
    <row r="17" spans="1:19" ht="12.75">
      <c r="A17" s="1">
        <f t="shared" si="1"/>
        <v>10</v>
      </c>
      <c r="B17" s="6">
        <v>130</v>
      </c>
      <c r="C17" s="2" t="str">
        <f>+VLOOKUP($B17,Gesamt!$A$5:$D$300,2,FALSE)</f>
        <v>Wallmeyer</v>
      </c>
      <c r="D17" s="2" t="str">
        <f>+VLOOKUP($B17,Gesamt!$A$5:$D$300,3,FALSE)</f>
        <v>Felix</v>
      </c>
      <c r="E17" s="1" t="str">
        <f>+VLOOKUP($B17,Gesamt!$A$5:$D$300,4,FALSE)</f>
        <v>Havixbeck</v>
      </c>
      <c r="F17" s="10" t="str">
        <f>+VLOOKUP($B17,Gesamt!$A$5:$F$300,5,FALSE)</f>
        <v>37,80</v>
      </c>
      <c r="G17" s="10" t="str">
        <f>+VLOOKUP($B17,Gesamt!$A$5:$G$300,6,FALSE)</f>
        <v>38,67</v>
      </c>
      <c r="H17" s="10" t="str">
        <f>+VLOOKUP($B17,Gesamt!$A$5:$H$300,7,FALSE)</f>
        <v>37,79</v>
      </c>
      <c r="I17" s="10" t="str">
        <f>+VLOOKUP($B17,Gesamt!$A$5:$I$300,8,FALSE)</f>
        <v>38,46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3"/>
        <v>152.72</v>
      </c>
      <c r="S17" s="8">
        <f t="shared" si="2"/>
        <v>-152.72</v>
      </c>
    </row>
    <row r="18" spans="1:19" ht="12.75">
      <c r="A18" s="1">
        <f t="shared" si="1"/>
        <v>11</v>
      </c>
      <c r="B18" s="6">
        <v>181</v>
      </c>
      <c r="C18" s="2" t="str">
        <f>+VLOOKUP($B18,Gesamt!$A$5:$D$300,2,FALSE)</f>
        <v>Sluet</v>
      </c>
      <c r="D18" s="2" t="str">
        <f>+VLOOKUP($B18,Gesamt!$A$5:$D$300,3,FALSE)</f>
        <v>Emilie</v>
      </c>
      <c r="E18" s="1" t="str">
        <f>+VLOOKUP($B18,Gesamt!$A$5:$D$300,4,FALSE)</f>
        <v>Bad Bentheim</v>
      </c>
      <c r="F18" s="10" t="str">
        <f>+VLOOKUP($B18,Gesamt!$A$5:$F$300,5,FALSE)</f>
        <v>37,62</v>
      </c>
      <c r="G18" s="10" t="str">
        <f>+VLOOKUP($B18,Gesamt!$A$5:$G$300,6,FALSE)</f>
        <v>38,57</v>
      </c>
      <c r="H18" s="10" t="str">
        <f>+VLOOKUP($B18,Gesamt!$A$5:$H$300,7,FALSE)</f>
        <v>37,82</v>
      </c>
      <c r="I18" s="10" t="str">
        <f>+VLOOKUP($B18,Gesamt!$A$5:$I$300,8,FALSE)</f>
        <v>38,96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3"/>
        <v>152.97</v>
      </c>
      <c r="S18" s="8">
        <f t="shared" si="2"/>
        <v>-152.97</v>
      </c>
    </row>
    <row r="19" spans="1:19" ht="12.75">
      <c r="A19" s="1">
        <f t="shared" si="1"/>
        <v>12</v>
      </c>
      <c r="B19" s="6">
        <v>147</v>
      </c>
      <c r="C19" s="2" t="str">
        <f>+VLOOKUP($B19,Gesamt!$A$5:$D$300,2,FALSE)</f>
        <v>Osterbrink</v>
      </c>
      <c r="D19" s="2" t="str">
        <f>+VLOOKUP($B19,Gesamt!$A$5:$D$300,3,FALSE)</f>
        <v>Lea-Maria</v>
      </c>
      <c r="E19" s="1" t="str">
        <f>+VLOOKUP($B19,Gesamt!$A$5:$D$300,4,FALSE)</f>
        <v>Mettingen</v>
      </c>
      <c r="F19" s="10" t="str">
        <f>+VLOOKUP($B19,Gesamt!$A$5:$F$300,5,FALSE)</f>
        <v>38,56</v>
      </c>
      <c r="G19" s="10">
        <f>+VLOOKUP($B19,Gesamt!$A$5:$G$300,6,FALSE)</f>
        <v>38.03</v>
      </c>
      <c r="H19" s="10" t="str">
        <f>+VLOOKUP($B19,Gesamt!$A$5:$H$300,7,FALSE)</f>
        <v>38,48</v>
      </c>
      <c r="I19" s="10">
        <f>+VLOOKUP($B19,Gesamt!$A$5:$I$300,8,FALSE)</f>
        <v>37.96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3"/>
        <v>153.03</v>
      </c>
      <c r="S19" s="8">
        <f t="shared" si="2"/>
        <v>-153.03</v>
      </c>
    </row>
    <row r="20" spans="1:19" ht="12.75">
      <c r="A20" s="1">
        <f t="shared" si="1"/>
        <v>13</v>
      </c>
      <c r="B20" s="6">
        <v>122</v>
      </c>
      <c r="C20" s="2" t="str">
        <f>+VLOOKUP($B20,Gesamt!$A$5:$D$300,2,FALSE)</f>
        <v>Overwaul</v>
      </c>
      <c r="D20" s="2" t="str">
        <f>+VLOOKUP($B20,Gesamt!$A$5:$D$300,3,FALSE)</f>
        <v>Marius</v>
      </c>
      <c r="E20" s="1" t="str">
        <f>+VLOOKUP($B20,Gesamt!$A$5:$D$300,4,FALSE)</f>
        <v>Havixbeck</v>
      </c>
      <c r="F20" s="10" t="str">
        <f>+VLOOKUP($B20,Gesamt!$A$5:$F$300,5,FALSE)</f>
        <v>37,78</v>
      </c>
      <c r="G20" s="10" t="str">
        <f>+VLOOKUP($B20,Gesamt!$A$5:$G$300,6,FALSE)</f>
        <v>38,73</v>
      </c>
      <c r="H20" s="10">
        <f>+VLOOKUP($B20,Gesamt!$A$5:$H$300,7,FALSE)</f>
        <v>37.95</v>
      </c>
      <c r="I20" s="10" t="str">
        <f>+VLOOKUP($B20,Gesamt!$A$5:$I$300,8,FALSE)</f>
        <v>38,60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3"/>
        <v>153.06</v>
      </c>
      <c r="S20" s="8">
        <f t="shared" si="2"/>
        <v>-153.06</v>
      </c>
    </row>
    <row r="21" spans="1:19" ht="12.75">
      <c r="A21" s="1">
        <f t="shared" si="1"/>
        <v>14</v>
      </c>
      <c r="B21" s="6">
        <v>146</v>
      </c>
      <c r="C21" s="2" t="str">
        <f>+VLOOKUP($B21,Gesamt!$A$5:$D$300,2,FALSE)</f>
        <v>Claus </v>
      </c>
      <c r="D21" s="2" t="str">
        <f>+VLOOKUP($B21,Gesamt!$A$5:$D$300,3,FALSE)</f>
        <v>Isabell</v>
      </c>
      <c r="E21" s="1" t="str">
        <f>+VLOOKUP($B21,Gesamt!$A$5:$D$300,4,FALSE)</f>
        <v>Bergkamen</v>
      </c>
      <c r="F21" s="10">
        <f>+VLOOKUP($B21,Gesamt!$A$5:$F$300,5,FALSE)</f>
        <v>37.66</v>
      </c>
      <c r="G21" s="10" t="str">
        <f>+VLOOKUP($B21,Gesamt!$A$5:$G$300,6,FALSE)</f>
        <v>38,81</v>
      </c>
      <c r="H21" s="10">
        <f>+VLOOKUP($B21,Gesamt!$A$5:$H$300,7,FALSE)</f>
        <v>37.84</v>
      </c>
      <c r="I21" s="10" t="str">
        <f>+VLOOKUP($B21,Gesamt!$A$5:$I$300,8,FALSE)</f>
        <v>38,76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3"/>
        <v>153.07</v>
      </c>
      <c r="S21" s="8">
        <f t="shared" si="2"/>
        <v>-153.07</v>
      </c>
    </row>
    <row r="22" spans="1:19" ht="12.75">
      <c r="A22" s="1">
        <f t="shared" si="1"/>
        <v>15</v>
      </c>
      <c r="B22" s="6">
        <v>129</v>
      </c>
      <c r="C22" s="2" t="str">
        <f>+VLOOKUP($B22,Gesamt!$A$5:$D$300,2,FALSE)</f>
        <v>Garritsen</v>
      </c>
      <c r="D22" s="2" t="str">
        <f>+VLOOKUP($B22,Gesamt!$A$5:$D$300,3,FALSE)</f>
        <v>Markus</v>
      </c>
      <c r="E22" s="1" t="str">
        <f>+VLOOKUP($B22,Gesamt!$A$5:$D$300,4,FALSE)</f>
        <v>Bad Bentheim</v>
      </c>
      <c r="F22" s="10" t="str">
        <f>+VLOOKUP($B22,Gesamt!$A$5:$F$300,5,FALSE)</f>
        <v>38,68</v>
      </c>
      <c r="G22" s="10" t="str">
        <f>+VLOOKUP($B22,Gesamt!$A$5:$G$300,6,FALSE)</f>
        <v>38,09</v>
      </c>
      <c r="H22" s="10" t="str">
        <f>+VLOOKUP($B22,Gesamt!$A$5:$H$300,7,FALSE)</f>
        <v>38,37</v>
      </c>
      <c r="I22" s="10" t="str">
        <f>+VLOOKUP($B22,Gesamt!$A$5:$I$300,8,FALSE)</f>
        <v>38,26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3"/>
        <v>153.4</v>
      </c>
      <c r="S22" s="8">
        <f t="shared" si="2"/>
        <v>-153.4</v>
      </c>
    </row>
    <row r="23" spans="1:19" ht="12.75">
      <c r="A23" s="1">
        <f t="shared" si="1"/>
        <v>16</v>
      </c>
      <c r="B23" s="6">
        <v>200</v>
      </c>
      <c r="C23" s="2" t="str">
        <f>+VLOOKUP($B23,Gesamt!$A$5:$D$300,2,FALSE)</f>
        <v>Overwaul</v>
      </c>
      <c r="D23" s="2" t="str">
        <f>+VLOOKUP($B23,Gesamt!$A$5:$D$300,3,FALSE)</f>
        <v>Lennard</v>
      </c>
      <c r="E23" s="1" t="str">
        <f>+VLOOKUP($B23,Gesamt!$A$5:$D$300,4,FALSE)</f>
        <v>Havixbeck</v>
      </c>
      <c r="F23" s="10" t="str">
        <f>+VLOOKUP($B23,Gesamt!$A$5:$F$300,5,FALSE)</f>
        <v>37,89</v>
      </c>
      <c r="G23" s="10" t="str">
        <f>+VLOOKUP($B23,Gesamt!$A$5:$G$300,6,FALSE)</f>
        <v>38,79</v>
      </c>
      <c r="H23" s="10" t="str">
        <f>+VLOOKUP($B23,Gesamt!$A$5:$H$300,7,FALSE)</f>
        <v>38,15</v>
      </c>
      <c r="I23" s="10" t="str">
        <f>+VLOOKUP($B23,Gesamt!$A$5:$I$300,8,FALSE)</f>
        <v>38,58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3"/>
        <v>153.41</v>
      </c>
      <c r="S23" s="8">
        <f t="shared" si="2"/>
        <v>-153.41</v>
      </c>
    </row>
    <row r="24" spans="1:19" ht="12.75">
      <c r="A24" s="1">
        <f t="shared" si="1"/>
        <v>17</v>
      </c>
      <c r="B24" s="6">
        <v>117</v>
      </c>
      <c r="C24" s="2" t="str">
        <f>+VLOOKUP($B24,Gesamt!$A$5:$D$300,2,FALSE)</f>
        <v>Krechter</v>
      </c>
      <c r="D24" s="2" t="str">
        <f>+VLOOKUP($B24,Gesamt!$A$5:$D$300,3,FALSE)</f>
        <v>Henning</v>
      </c>
      <c r="E24" s="1" t="str">
        <f>+VLOOKUP($B24,Gesamt!$A$5:$D$300,4,FALSE)</f>
        <v>Friedrichsfeld</v>
      </c>
      <c r="F24" s="10" t="str">
        <f>+VLOOKUP($B24,Gesamt!$A$5:$F$300,5,FALSE)</f>
        <v>38,74</v>
      </c>
      <c r="G24" s="10" t="str">
        <f>+VLOOKUP($B24,Gesamt!$A$5:$G$300,6,FALSE)</f>
        <v>38,09</v>
      </c>
      <c r="H24" s="10" t="str">
        <f>+VLOOKUP($B24,Gesamt!$A$5:$H$300,7,FALSE)</f>
        <v>38,88</v>
      </c>
      <c r="I24" s="10" t="str">
        <f>+VLOOKUP($B24,Gesamt!$A$5:$I$300,8,FALSE)</f>
        <v>37,75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3"/>
        <v>153.46</v>
      </c>
      <c r="S24" s="8">
        <f t="shared" si="2"/>
        <v>-153.46</v>
      </c>
    </row>
    <row r="25" spans="1:19" ht="12.75">
      <c r="A25" s="1">
        <f t="shared" si="1"/>
        <v>18</v>
      </c>
      <c r="B25" s="6">
        <v>102</v>
      </c>
      <c r="C25" s="2" t="str">
        <f>+VLOOKUP($B25,Gesamt!$A$5:$D$300,2,FALSE)</f>
        <v>van Loo</v>
      </c>
      <c r="D25" s="2" t="str">
        <f>+VLOOKUP($B25,Gesamt!$A$5:$D$300,3,FALSE)</f>
        <v>Julian</v>
      </c>
      <c r="E25" s="1" t="str">
        <f>+VLOOKUP($B25,Gesamt!$A$5:$D$300,4,FALSE)</f>
        <v>Kerpen</v>
      </c>
      <c r="F25" s="10" t="str">
        <f>+VLOOKUP($B25,Gesamt!$A$5:$F$300,5,FALSE)</f>
        <v>38,87</v>
      </c>
      <c r="G25" s="10" t="str">
        <f>+VLOOKUP($B25,Gesamt!$A$5:$G$300,6,FALSE)</f>
        <v>38,10</v>
      </c>
      <c r="H25" s="10" t="str">
        <f>+VLOOKUP($B25,Gesamt!$A$5:$H$300,7,FALSE)</f>
        <v>38,63</v>
      </c>
      <c r="I25" s="10" t="str">
        <f>+VLOOKUP($B25,Gesamt!$A$5:$I$300,8,FALSE)</f>
        <v>37,98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3"/>
        <v>153.58</v>
      </c>
      <c r="S25" s="8">
        <f t="shared" si="2"/>
        <v>-153.58</v>
      </c>
    </row>
    <row r="26" spans="1:19" ht="12.75">
      <c r="A26" s="1">
        <f t="shared" si="1"/>
        <v>19</v>
      </c>
      <c r="B26" s="6">
        <v>132</v>
      </c>
      <c r="C26" s="2" t="str">
        <f>+VLOOKUP($B26,Gesamt!$A$5:$D$300,2,FALSE)</f>
        <v>Valtwies</v>
      </c>
      <c r="D26" s="2" t="str">
        <f>+VLOOKUP($B26,Gesamt!$A$5:$D$300,3,FALSE)</f>
        <v>Nina</v>
      </c>
      <c r="E26" s="1" t="str">
        <f>+VLOOKUP($B26,Gesamt!$A$5:$D$300,4,FALSE)</f>
        <v>Havixbeck</v>
      </c>
      <c r="F26" s="10" t="str">
        <f>+VLOOKUP($B26,Gesamt!$A$5:$F$300,5,FALSE)</f>
        <v>38,56</v>
      </c>
      <c r="G26" s="10">
        <f>+VLOOKUP($B26,Gesamt!$A$5:$G$300,6,FALSE)</f>
        <v>38.46</v>
      </c>
      <c r="H26" s="10" t="str">
        <f>+VLOOKUP($B26,Gesamt!$A$5:$H$300,7,FALSE)</f>
        <v>38,60</v>
      </c>
      <c r="I26" s="10">
        <f>+VLOOKUP($B26,Gesamt!$A$5:$I$300,8,FALSE)</f>
        <v>38.59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3"/>
        <v>154.21</v>
      </c>
      <c r="S26" s="8">
        <f t="shared" si="2"/>
        <v>-154.21</v>
      </c>
    </row>
    <row r="27" spans="1:19" ht="12.75">
      <c r="A27" s="1">
        <f t="shared" si="1"/>
        <v>20</v>
      </c>
      <c r="B27" s="6">
        <v>128</v>
      </c>
      <c r="C27" s="2" t="str">
        <f>+VLOOKUP($B27,Gesamt!$A$5:$D$300,2,FALSE)</f>
        <v>Becker</v>
      </c>
      <c r="D27" s="2" t="str">
        <f>+VLOOKUP($B27,Gesamt!$A$5:$D$300,3,FALSE)</f>
        <v>Matteo</v>
      </c>
      <c r="E27" s="1" t="str">
        <f>+VLOOKUP($B27,Gesamt!$A$5:$D$300,4,FALSE)</f>
        <v>Stromberg</v>
      </c>
      <c r="F27" s="10" t="str">
        <f>+VLOOKUP($B27,Gesamt!$A$5:$F$300,5,FALSE)</f>
        <v>37,98</v>
      </c>
      <c r="G27" s="10" t="str">
        <f>+VLOOKUP($B27,Gesamt!$A$5:$G$300,6,FALSE)</f>
        <v>39,17</v>
      </c>
      <c r="H27" s="10" t="str">
        <f>+VLOOKUP($B27,Gesamt!$A$5:$H$300,7,FALSE)</f>
        <v>38,10</v>
      </c>
      <c r="I27" s="10" t="str">
        <f>+VLOOKUP($B27,Gesamt!$A$5:$I$300,8,FALSE)</f>
        <v>39,07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3"/>
        <v>154.32</v>
      </c>
      <c r="S27" s="8">
        <f t="shared" si="2"/>
        <v>-154.32</v>
      </c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&amp;CSchledehausener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U35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0</v>
      </c>
      <c r="K4" s="11">
        <f>Gesamt!J2</f>
        <v>0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6" t="s">
        <v>16</v>
      </c>
      <c r="M6" s="36"/>
      <c r="N6" s="36"/>
      <c r="O6" s="36"/>
      <c r="P6" s="36"/>
      <c r="Q6" s="3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35">IF(R8&gt;0,RANK(S8,S$1:S$65536),0)</f>
        <v>1</v>
      </c>
      <c r="B8" s="6">
        <v>301</v>
      </c>
      <c r="C8" s="2" t="str">
        <f>+VLOOKUP($B8,Gesamt!$A$5:$D$300,2,FALSE)</f>
        <v>Jost</v>
      </c>
      <c r="D8" s="2" t="str">
        <f>+VLOOKUP($B8,Gesamt!$A$5:$D$300,3,FALSE)</f>
        <v>Marcel</v>
      </c>
      <c r="E8" s="1" t="str">
        <f>+VLOOKUP($B8,Gesamt!$A$5:$D$300,4,FALSE)</f>
        <v>Kerpen</v>
      </c>
      <c r="F8" s="10" t="str">
        <f>+VLOOKUP($B8,Gesamt!$A$5:$F$300,5,FALSE)</f>
        <v>36,30</v>
      </c>
      <c r="G8" s="10" t="str">
        <f>+VLOOKUP($B8,Gesamt!$A$5:$G$300,6,FALSE)</f>
        <v>35,60</v>
      </c>
      <c r="H8" s="10" t="str">
        <f>+VLOOKUP($B8,Gesamt!$A$5:$H$300,7,FALSE)</f>
        <v>36,33</v>
      </c>
      <c r="I8" s="10" t="str">
        <f>+VLOOKUP($B8,Gesamt!$A$5:$I$300,8,FALSE)</f>
        <v>36,06</v>
      </c>
      <c r="J8" s="10" t="str">
        <f>+VLOOKUP($B8,Gesamt!$A$5:$Q$300,9,FALSE)</f>
        <v>37,56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144.29</v>
      </c>
      <c r="S8" s="8">
        <f aca="true" t="shared" si="2" ref="S8:S35">IF(R8&gt;0,R8*-1,-1000)</f>
        <v>-144.29</v>
      </c>
    </row>
    <row r="9" spans="1:19" ht="12.75">
      <c r="A9" s="1">
        <f t="shared" si="1"/>
        <v>2</v>
      </c>
      <c r="B9" s="6">
        <v>358</v>
      </c>
      <c r="C9" s="2" t="str">
        <f>+VLOOKUP($B9,Gesamt!$A$5:$D$300,2,FALSE)</f>
        <v>Osterbrink</v>
      </c>
      <c r="D9" s="2" t="str">
        <f>+VLOOKUP($B9,Gesamt!$A$5:$D$300,3,FALSE)</f>
        <v>Pia Anna</v>
      </c>
      <c r="E9" s="1" t="str">
        <f>+VLOOKUP($B9,Gesamt!$A$5:$D$300,4,FALSE)</f>
        <v>Mettingen</v>
      </c>
      <c r="F9" s="10" t="str">
        <f>+VLOOKUP($B9,Gesamt!$A$5:$F$300,5,FALSE)</f>
        <v>36,63</v>
      </c>
      <c r="G9" s="10" t="str">
        <f>+VLOOKUP($B9,Gesamt!$A$5:$G$300,6,FALSE)</f>
        <v>35,84</v>
      </c>
      <c r="H9" s="10" t="str">
        <f>+VLOOKUP($B9,Gesamt!$A$5:$H$300,7,FALSE)</f>
        <v>36,50</v>
      </c>
      <c r="I9" s="10" t="str">
        <f>+VLOOKUP($B9,Gesamt!$A$5:$I$300,8,FALSE)</f>
        <v>36,30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aca="true" t="shared" si="3" ref="R9:R35">(F9*$F$4+G9*$G$4+H9*$H$4+I9*$I$4+J9*$J$4+K9*$K$4+L9*$F$4+M9*$G$4+N9*$H$4+O9*$I$4+P9*$J$4+Q9*$K$4)</f>
        <v>145.27</v>
      </c>
      <c r="S9" s="8">
        <f t="shared" si="2"/>
        <v>-145.27</v>
      </c>
    </row>
    <row r="10" spans="1:19" ht="12.75">
      <c r="A10" s="1">
        <f t="shared" si="1"/>
        <v>3</v>
      </c>
      <c r="B10" s="6">
        <v>374</v>
      </c>
      <c r="C10" s="2" t="str">
        <f>+VLOOKUP($B10,Gesamt!$A$5:$D$300,2,FALSE)</f>
        <v>Gößling</v>
      </c>
      <c r="D10" s="2" t="str">
        <f>+VLOOKUP($B10,Gesamt!$A$5:$D$300,3,FALSE)</f>
        <v>Jannik</v>
      </c>
      <c r="E10" s="1" t="str">
        <f>+VLOOKUP($B10,Gesamt!$A$5:$D$300,4,FALSE)</f>
        <v>Mettingen</v>
      </c>
      <c r="F10" s="10" t="str">
        <f>+VLOOKUP($B10,Gesamt!$A$5:$F$300,5,FALSE)</f>
        <v>36,05</v>
      </c>
      <c r="G10" s="10" t="str">
        <f>+VLOOKUP($B10,Gesamt!$A$5:$G$300,6,FALSE)</f>
        <v>36,42</v>
      </c>
      <c r="H10" s="10" t="str">
        <f>+VLOOKUP($B10,Gesamt!$A$5:$H$300,7,FALSE)</f>
        <v>35,75</v>
      </c>
      <c r="I10" s="10" t="str">
        <f>+VLOOKUP($B10,Gesamt!$A$5:$I$300,8,FALSE)</f>
        <v>37,18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3"/>
        <v>145.4</v>
      </c>
      <c r="S10" s="8">
        <f t="shared" si="2"/>
        <v>-145.4</v>
      </c>
    </row>
    <row r="11" spans="1:19" ht="12.75">
      <c r="A11" s="1">
        <f t="shared" si="1"/>
        <v>4</v>
      </c>
      <c r="B11" s="6">
        <v>379</v>
      </c>
      <c r="C11" s="2" t="str">
        <f>+VLOOKUP($B11,Gesamt!$A$5:$D$300,2,FALSE)</f>
        <v>Lange</v>
      </c>
      <c r="D11" s="2" t="str">
        <f>+VLOOKUP($B11,Gesamt!$A$5:$D$300,3,FALSE)</f>
        <v>Florian</v>
      </c>
      <c r="E11" s="1" t="str">
        <f>+VLOOKUP($B11,Gesamt!$A$5:$D$300,4,FALSE)</f>
        <v>Mettingen</v>
      </c>
      <c r="F11" s="10" t="str">
        <f>+VLOOKUP($B11,Gesamt!$A$5:$F$300,5,FALSE)</f>
        <v>35,83</v>
      </c>
      <c r="G11" s="10" t="str">
        <f>+VLOOKUP($B11,Gesamt!$A$5:$G$300,6,FALSE)</f>
        <v>36,65</v>
      </c>
      <c r="H11" s="10" t="str">
        <f>+VLOOKUP($B11,Gesamt!$A$5:$H$300,7,FALSE)</f>
        <v>35,99</v>
      </c>
      <c r="I11" s="10" t="str">
        <f>+VLOOKUP($B11,Gesamt!$A$5:$I$300,8,FALSE)</f>
        <v>37,49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3"/>
        <v>145.96</v>
      </c>
      <c r="S11" s="8">
        <f t="shared" si="2"/>
        <v>-145.96</v>
      </c>
    </row>
    <row r="12" spans="1:19" ht="12.75">
      <c r="A12" s="1">
        <f t="shared" si="1"/>
        <v>5</v>
      </c>
      <c r="B12" s="6">
        <v>324</v>
      </c>
      <c r="C12" s="2" t="str">
        <f>+VLOOKUP($B12,Gesamt!$A$5:$D$300,2,FALSE)</f>
        <v>Ricker</v>
      </c>
      <c r="D12" s="2" t="str">
        <f>+VLOOKUP($B12,Gesamt!$A$5:$D$300,3,FALSE)</f>
        <v>Claudia</v>
      </c>
      <c r="E12" s="1" t="str">
        <f>+VLOOKUP($B12,Gesamt!$A$5:$D$300,4,FALSE)</f>
        <v>Havixbeck</v>
      </c>
      <c r="F12" s="10" t="str">
        <f>+VLOOKUP($B12,Gesamt!$A$5:$F$300,5,FALSE)</f>
        <v>36,84</v>
      </c>
      <c r="G12" s="10" t="str">
        <f>+VLOOKUP($B12,Gesamt!$A$5:$G$300,6,FALSE)</f>
        <v>35,94</v>
      </c>
      <c r="H12" s="10" t="str">
        <f>+VLOOKUP($B12,Gesamt!$A$5:$H$300,7,FALSE)</f>
        <v>36,97</v>
      </c>
      <c r="I12" s="10" t="str">
        <f>+VLOOKUP($B12,Gesamt!$A$5:$I$300,8,FALSE)</f>
        <v>36,31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3"/>
        <v>146.06</v>
      </c>
      <c r="S12" s="8">
        <f t="shared" si="2"/>
        <v>-146.06</v>
      </c>
    </row>
    <row r="13" spans="1:19" ht="12.75">
      <c r="A13" s="1">
        <f t="shared" si="1"/>
        <v>6</v>
      </c>
      <c r="B13" s="6">
        <v>354</v>
      </c>
      <c r="C13" s="2" t="str">
        <f>+VLOOKUP($B13,Gesamt!$A$5:$D$300,2,FALSE)</f>
        <v>Förster</v>
      </c>
      <c r="D13" s="2" t="str">
        <f>+VLOOKUP($B13,Gesamt!$A$5:$D$300,3,FALSE)</f>
        <v>Sarah</v>
      </c>
      <c r="E13" s="1" t="str">
        <f>+VLOOKUP($B13,Gesamt!$A$5:$D$300,4,FALSE)</f>
        <v>Kerpen</v>
      </c>
      <c r="F13" s="10" t="str">
        <f>+VLOOKUP($B13,Gesamt!$A$5:$F$300,5,FALSE)</f>
        <v>36,19</v>
      </c>
      <c r="G13" s="10" t="str">
        <f>+VLOOKUP($B13,Gesamt!$A$5:$G$300,6,FALSE)</f>
        <v>36,80</v>
      </c>
      <c r="H13" s="10" t="str">
        <f>+VLOOKUP($B13,Gesamt!$A$5:$H$300,7,FALSE)</f>
        <v>35,98</v>
      </c>
      <c r="I13" s="10" t="str">
        <f>+VLOOKUP($B13,Gesamt!$A$5:$I$300,8,FALSE)</f>
        <v>37,37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3"/>
        <v>146.34</v>
      </c>
      <c r="S13" s="8">
        <f t="shared" si="2"/>
        <v>-146.34</v>
      </c>
    </row>
    <row r="14" spans="1:19" ht="12.75">
      <c r="A14" s="1">
        <f t="shared" si="1"/>
        <v>7</v>
      </c>
      <c r="B14" s="6">
        <v>320</v>
      </c>
      <c r="C14" s="2" t="str">
        <f>+VLOOKUP($B14,Gesamt!$A$5:$D$300,2,FALSE)</f>
        <v>Deck</v>
      </c>
      <c r="D14" s="2" t="str">
        <f>+VLOOKUP($B14,Gesamt!$A$5:$D$300,3,FALSE)</f>
        <v>Sebastian</v>
      </c>
      <c r="E14" s="1" t="str">
        <f>+VLOOKUP($B14,Gesamt!$A$5:$D$300,4,FALSE)</f>
        <v>Simmerath</v>
      </c>
      <c r="F14" s="10" t="str">
        <f>+VLOOKUP($B14,Gesamt!$A$5:$F$300,5,FALSE)</f>
        <v>37,07</v>
      </c>
      <c r="G14" s="10" t="str">
        <f>+VLOOKUP($B14,Gesamt!$A$5:$G$300,6,FALSE)</f>
        <v>36,00</v>
      </c>
      <c r="H14" s="10" t="str">
        <f>+VLOOKUP($B14,Gesamt!$A$5:$H$300,7,FALSE)</f>
        <v>37,18</v>
      </c>
      <c r="I14" s="10" t="str">
        <f>+VLOOKUP($B14,Gesamt!$A$5:$I$300,8,FALSE)</f>
        <v>36,29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3"/>
        <v>146.54</v>
      </c>
      <c r="S14" s="8">
        <f t="shared" si="2"/>
        <v>-146.54</v>
      </c>
    </row>
    <row r="15" spans="1:19" ht="12.75">
      <c r="A15" s="1">
        <f t="shared" si="1"/>
        <v>8</v>
      </c>
      <c r="B15" s="6">
        <v>334</v>
      </c>
      <c r="C15" s="2" t="str">
        <f>+VLOOKUP($B15,Gesamt!$A$5:$D$300,2,FALSE)</f>
        <v>Neubarth</v>
      </c>
      <c r="D15" s="2" t="str">
        <f>+VLOOKUP($B15,Gesamt!$A$5:$D$300,3,FALSE)</f>
        <v>Daniel</v>
      </c>
      <c r="E15" s="1" t="str">
        <f>+VLOOKUP($B15,Gesamt!$A$5:$D$300,4,FALSE)</f>
        <v>Friedrichsfeld</v>
      </c>
      <c r="F15" s="10" t="str">
        <f>+VLOOKUP($B15,Gesamt!$A$5:$F$300,5,FALSE)</f>
        <v>36,25</v>
      </c>
      <c r="G15" s="10" t="str">
        <f>+VLOOKUP($B15,Gesamt!$A$5:$G$300,6,FALSE)</f>
        <v>36,55</v>
      </c>
      <c r="H15" s="10" t="str">
        <f>+VLOOKUP($B15,Gesamt!$A$5:$H$300,7,FALSE)</f>
        <v>36,47</v>
      </c>
      <c r="I15" s="10" t="str">
        <f>+VLOOKUP($B15,Gesamt!$A$5:$I$300,8,FALSE)</f>
        <v>37,33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3"/>
        <v>146.6</v>
      </c>
      <c r="S15" s="8">
        <f t="shared" si="2"/>
        <v>-146.6</v>
      </c>
    </row>
    <row r="16" spans="1:19" ht="12.75">
      <c r="A16" s="1">
        <f t="shared" si="1"/>
        <v>9</v>
      </c>
      <c r="B16" s="6">
        <v>335</v>
      </c>
      <c r="C16" s="2" t="str">
        <f>+VLOOKUP($B16,Gesamt!$A$5:$D$300,2,FALSE)</f>
        <v>Brückerhoff</v>
      </c>
      <c r="D16" s="2" t="str">
        <f>+VLOOKUP($B16,Gesamt!$A$5:$D$300,3,FALSE)</f>
        <v>Finja</v>
      </c>
      <c r="E16" s="1" t="str">
        <f>+VLOOKUP($B16,Gesamt!$A$5:$D$300,4,FALSE)</f>
        <v>Friedrichsfeld</v>
      </c>
      <c r="F16" s="10" t="str">
        <f>+VLOOKUP($B16,Gesamt!$A$5:$F$300,5,FALSE)</f>
        <v>36,91</v>
      </c>
      <c r="G16" s="10" t="str">
        <f>+VLOOKUP($B16,Gesamt!$A$5:$G$300,6,FALSE)</f>
        <v>36,22</v>
      </c>
      <c r="H16" s="10" t="str">
        <f>+VLOOKUP($B16,Gesamt!$A$5:$H$300,7,FALSE)</f>
        <v>36,79</v>
      </c>
      <c r="I16" s="10" t="str">
        <f>+VLOOKUP($B16,Gesamt!$A$5:$I$300,8,FALSE)</f>
        <v>36,70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3"/>
        <v>146.62</v>
      </c>
      <c r="S16" s="8">
        <f t="shared" si="2"/>
        <v>-146.62</v>
      </c>
    </row>
    <row r="17" spans="1:19" ht="12.75">
      <c r="A17" s="1">
        <f t="shared" si="1"/>
        <v>10</v>
      </c>
      <c r="B17" s="6">
        <v>342</v>
      </c>
      <c r="C17" s="2" t="str">
        <f>+VLOOKUP($B17,Gesamt!$A$5:$D$300,2,FALSE)</f>
        <v>Müller</v>
      </c>
      <c r="D17" s="2" t="str">
        <f>+VLOOKUP($B17,Gesamt!$A$5:$D$300,3,FALSE)</f>
        <v>Leon</v>
      </c>
      <c r="E17" s="1" t="str">
        <f>+VLOOKUP($B17,Gesamt!$A$5:$D$300,4,FALSE)</f>
        <v>Kerpen</v>
      </c>
      <c r="F17" s="10" t="str">
        <f>+VLOOKUP($B17,Gesamt!$A$5:$F$300,5,FALSE)</f>
        <v>36,14</v>
      </c>
      <c r="G17" s="10" t="str">
        <f>+VLOOKUP($B17,Gesamt!$A$5:$G$300,6,FALSE)</f>
        <v>36,58</v>
      </c>
      <c r="H17" s="10" t="str">
        <f>+VLOOKUP($B17,Gesamt!$A$5:$H$300,7,FALSE)</f>
        <v>36,13</v>
      </c>
      <c r="I17" s="10" t="str">
        <f>+VLOOKUP($B17,Gesamt!$A$5:$I$300,8,FALSE)</f>
        <v>37,84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3"/>
        <v>146.69</v>
      </c>
      <c r="S17" s="8">
        <f t="shared" si="2"/>
        <v>-146.69</v>
      </c>
    </row>
    <row r="18" spans="1:19" ht="12.75">
      <c r="A18" s="1">
        <f t="shared" si="1"/>
        <v>11</v>
      </c>
      <c r="B18" s="6">
        <v>368</v>
      </c>
      <c r="C18" s="2" t="str">
        <f>+VLOOKUP($B18,Gesamt!$A$5:$D$300,2,FALSE)</f>
        <v>Ricker</v>
      </c>
      <c r="D18" s="2" t="str">
        <f>+VLOOKUP($B18,Gesamt!$A$5:$D$300,3,FALSE)</f>
        <v>Oliver</v>
      </c>
      <c r="E18" s="1" t="str">
        <f>+VLOOKUP($B18,Gesamt!$A$5:$D$300,4,FALSE)</f>
        <v>Havixbeck</v>
      </c>
      <c r="F18" s="10" t="str">
        <f>+VLOOKUP($B18,Gesamt!$A$5:$F$300,5,FALSE)</f>
        <v>37,08</v>
      </c>
      <c r="G18" s="10" t="str">
        <f>+VLOOKUP($B18,Gesamt!$A$5:$G$300,6,FALSE)</f>
        <v>36,50</v>
      </c>
      <c r="H18" s="10" t="str">
        <f>+VLOOKUP($B18,Gesamt!$A$5:$H$300,7,FALSE)</f>
        <v>36,84</v>
      </c>
      <c r="I18" s="10" t="str">
        <f>+VLOOKUP($B18,Gesamt!$A$5:$I$300,8,FALSE)</f>
        <v>36,73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3"/>
        <v>147.15</v>
      </c>
      <c r="S18" s="8">
        <f t="shared" si="2"/>
        <v>-147.15</v>
      </c>
    </row>
    <row r="19" spans="1:19" ht="12.75">
      <c r="A19" s="1">
        <f t="shared" si="1"/>
        <v>12</v>
      </c>
      <c r="B19" s="6">
        <v>326</v>
      </c>
      <c r="C19" s="2" t="str">
        <f>+VLOOKUP($B19,Gesamt!$A$5:$D$300,2,FALSE)</f>
        <v>Tenambergen</v>
      </c>
      <c r="D19" s="2" t="str">
        <f>+VLOOKUP($B19,Gesamt!$A$5:$D$300,3,FALSE)</f>
        <v>Martin</v>
      </c>
      <c r="E19" s="1" t="str">
        <f>+VLOOKUP($B19,Gesamt!$A$5:$D$300,4,FALSE)</f>
        <v>Mettingen</v>
      </c>
      <c r="F19" s="10" t="str">
        <f>+VLOOKUP($B19,Gesamt!$A$5:$F$300,5,FALSE)</f>
        <v>36,45</v>
      </c>
      <c r="G19" s="10" t="str">
        <f>+VLOOKUP($B19,Gesamt!$A$5:$G$300,6,FALSE)</f>
        <v>37,01</v>
      </c>
      <c r="H19" s="10" t="str">
        <f>+VLOOKUP($B19,Gesamt!$A$5:$H$300,7,FALSE)</f>
        <v>36,51</v>
      </c>
      <c r="I19" s="10" t="str">
        <f>+VLOOKUP($B19,Gesamt!$A$5:$I$300,8,FALSE)</f>
        <v>37,41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3"/>
        <v>147.38</v>
      </c>
      <c r="S19" s="8">
        <f t="shared" si="2"/>
        <v>-147.38</v>
      </c>
    </row>
    <row r="20" spans="1:19" ht="12.75">
      <c r="A20" s="1">
        <f t="shared" si="1"/>
        <v>13</v>
      </c>
      <c r="B20" s="6">
        <v>304</v>
      </c>
      <c r="C20" s="2" t="str">
        <f>+VLOOKUP($B20,Gesamt!$A$5:$D$300,2,FALSE)</f>
        <v>Jost</v>
      </c>
      <c r="D20" s="2" t="str">
        <f>+VLOOKUP($B20,Gesamt!$A$5:$D$300,3,FALSE)</f>
        <v>Patrick</v>
      </c>
      <c r="E20" s="1" t="str">
        <f>+VLOOKUP($B20,Gesamt!$A$5:$D$300,4,FALSE)</f>
        <v>Kerpen</v>
      </c>
      <c r="F20" s="10" t="str">
        <f>+VLOOKUP($B20,Gesamt!$A$5:$F$300,5,FALSE)</f>
        <v>36,88</v>
      </c>
      <c r="G20" s="10" t="str">
        <f>+VLOOKUP($B20,Gesamt!$A$5:$G$300,6,FALSE)</f>
        <v>36,43</v>
      </c>
      <c r="H20" s="10" t="str">
        <f>+VLOOKUP($B20,Gesamt!$A$5:$H$300,7,FALSE)</f>
        <v>37,21</v>
      </c>
      <c r="I20" s="10" t="str">
        <f>+VLOOKUP($B20,Gesamt!$A$5:$I$300,8,FALSE)</f>
        <v>36,91</v>
      </c>
      <c r="J20" s="10" t="str">
        <f>+VLOOKUP($B20,Gesamt!$A$5:$Q$300,9,FALSE)</f>
        <v>36,62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3"/>
        <v>147.43</v>
      </c>
      <c r="S20" s="8">
        <f t="shared" si="2"/>
        <v>-147.43</v>
      </c>
    </row>
    <row r="21" spans="1:19" ht="12.75">
      <c r="A21" s="1">
        <f t="shared" si="1"/>
        <v>14</v>
      </c>
      <c r="B21" s="6">
        <v>317</v>
      </c>
      <c r="C21" s="2" t="str">
        <f>+VLOOKUP($B21,Gesamt!$A$5:$D$300,2,FALSE)</f>
        <v>Bloch</v>
      </c>
      <c r="D21" s="2" t="str">
        <f>+VLOOKUP($B21,Gesamt!$A$5:$D$300,3,FALSE)</f>
        <v>Christin </v>
      </c>
      <c r="E21" s="1" t="str">
        <f>+VLOOKUP($B21,Gesamt!$A$5:$D$300,4,FALSE)</f>
        <v>Friedrichsfeld</v>
      </c>
      <c r="F21" s="10" t="str">
        <f>+VLOOKUP($B21,Gesamt!$A$5:$F$300,5,FALSE)</f>
        <v>36,51</v>
      </c>
      <c r="G21" s="10" t="str">
        <f>+VLOOKUP($B21,Gesamt!$A$5:$G$300,6,FALSE)</f>
        <v>36,95</v>
      </c>
      <c r="H21" s="10" t="str">
        <f>+VLOOKUP($B21,Gesamt!$A$5:$H$300,7,FALSE)</f>
        <v>36,65</v>
      </c>
      <c r="I21" s="10" t="str">
        <f>+VLOOKUP($B21,Gesamt!$A$5:$I$300,8,FALSE)</f>
        <v>37,34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3"/>
        <v>147.45</v>
      </c>
      <c r="S21" s="8">
        <f t="shared" si="2"/>
        <v>-147.45</v>
      </c>
    </row>
    <row r="22" spans="1:19" ht="12.75">
      <c r="A22" s="1">
        <f t="shared" si="1"/>
        <v>15</v>
      </c>
      <c r="B22" s="6">
        <v>355</v>
      </c>
      <c r="C22" s="2" t="str">
        <f>+VLOOKUP($B22,Gesamt!$A$5:$D$300,2,FALSE)</f>
        <v>Claus </v>
      </c>
      <c r="D22" s="2" t="str">
        <f>+VLOOKUP($B22,Gesamt!$A$5:$D$300,3,FALSE)</f>
        <v>Maik</v>
      </c>
      <c r="E22" s="1" t="str">
        <f>+VLOOKUP($B22,Gesamt!$A$5:$D$300,4,FALSE)</f>
        <v>Bergkamen</v>
      </c>
      <c r="F22" s="10" t="str">
        <f>+VLOOKUP($B22,Gesamt!$A$5:$F$300,5,FALSE)</f>
        <v>37,00</v>
      </c>
      <c r="G22" s="10" t="str">
        <f>+VLOOKUP($B22,Gesamt!$A$5:$G$300,6,FALSE)</f>
        <v>36,20</v>
      </c>
      <c r="H22" s="10" t="str">
        <f>+VLOOKUP($B22,Gesamt!$A$5:$H$300,7,FALSE)</f>
        <v>37,15</v>
      </c>
      <c r="I22" s="10" t="str">
        <f>+VLOOKUP($B22,Gesamt!$A$5:$I$300,8,FALSE)</f>
        <v>37,13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3"/>
        <v>147.48</v>
      </c>
      <c r="S22" s="8">
        <f t="shared" si="2"/>
        <v>-147.48</v>
      </c>
    </row>
    <row r="23" spans="1:19" ht="12.75">
      <c r="A23" s="1">
        <f t="shared" si="1"/>
        <v>16</v>
      </c>
      <c r="B23" s="6">
        <v>328</v>
      </c>
      <c r="C23" s="2" t="str">
        <f>+VLOOKUP($B23,Gesamt!$A$5:$D$300,2,FALSE)</f>
        <v>Brüggemann</v>
      </c>
      <c r="D23" s="2" t="str">
        <f>+VLOOKUP($B23,Gesamt!$A$5:$D$300,3,FALSE)</f>
        <v>Jessica</v>
      </c>
      <c r="E23" s="1" t="str">
        <f>+VLOOKUP($B23,Gesamt!$A$5:$D$300,4,FALSE)</f>
        <v>Havixbeck</v>
      </c>
      <c r="F23" s="10" t="str">
        <f>+VLOOKUP($B23,Gesamt!$A$5:$F$300,5,FALSE)</f>
        <v>37,21</v>
      </c>
      <c r="G23" s="10" t="str">
        <f>+VLOOKUP($B23,Gesamt!$A$5:$G$300,6,FALSE)</f>
        <v>36,02</v>
      </c>
      <c r="H23" s="10" t="str">
        <f>+VLOOKUP($B23,Gesamt!$A$5:$H$300,7,FALSE)</f>
        <v>37,71</v>
      </c>
      <c r="I23" s="10" t="str">
        <f>+VLOOKUP($B23,Gesamt!$A$5:$I$300,8,FALSE)</f>
        <v>36,59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3"/>
        <v>147.53</v>
      </c>
      <c r="S23" s="8">
        <f t="shared" si="2"/>
        <v>-147.53</v>
      </c>
    </row>
    <row r="24" spans="1:19" ht="12.75">
      <c r="A24" s="1">
        <f t="shared" si="1"/>
        <v>17</v>
      </c>
      <c r="B24" s="6">
        <v>362</v>
      </c>
      <c r="C24" s="2" t="str">
        <f>+VLOOKUP($B24,Gesamt!$A$5:$D$300,2,FALSE)</f>
        <v>Garritsen</v>
      </c>
      <c r="D24" s="2" t="str">
        <f>+VLOOKUP($B24,Gesamt!$A$5:$D$300,3,FALSE)</f>
        <v>Christoph</v>
      </c>
      <c r="E24" s="1" t="str">
        <f>+VLOOKUP($B24,Gesamt!$A$5:$D$300,4,FALSE)</f>
        <v>Bad Bentheim</v>
      </c>
      <c r="F24" s="10" t="str">
        <f>+VLOOKUP($B24,Gesamt!$A$5:$F$300,5,FALSE)</f>
        <v>36,95</v>
      </c>
      <c r="G24" s="10" t="str">
        <f>+VLOOKUP($B24,Gesamt!$A$5:$G$300,6,FALSE)</f>
        <v>36,12</v>
      </c>
      <c r="H24" s="10" t="str">
        <f>+VLOOKUP($B24,Gesamt!$A$5:$H$300,7,FALSE)</f>
        <v>37,00</v>
      </c>
      <c r="I24" s="10" t="str">
        <f>+VLOOKUP($B24,Gesamt!$A$5:$I$300,8,FALSE)</f>
        <v>37,52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3"/>
        <v>147.59</v>
      </c>
      <c r="S24" s="8">
        <f t="shared" si="2"/>
        <v>-147.59</v>
      </c>
    </row>
    <row r="25" spans="1:19" ht="12.75">
      <c r="A25" s="1">
        <f t="shared" si="1"/>
        <v>18</v>
      </c>
      <c r="B25" s="6">
        <v>322</v>
      </c>
      <c r="C25" s="2" t="str">
        <f>+VLOOKUP($B25,Gesamt!$A$5:$D$300,2,FALSE)</f>
        <v>Kelch</v>
      </c>
      <c r="D25" s="2" t="str">
        <f>+VLOOKUP($B25,Gesamt!$A$5:$D$300,3,FALSE)</f>
        <v>Maria</v>
      </c>
      <c r="E25" s="1" t="str">
        <f>+VLOOKUP($B25,Gesamt!$A$5:$D$300,4,FALSE)</f>
        <v>Bergkamen</v>
      </c>
      <c r="F25" s="10" t="str">
        <f>+VLOOKUP($B25,Gesamt!$A$5:$F$300,5,FALSE)</f>
        <v>36,51</v>
      </c>
      <c r="G25" s="10" t="str">
        <f>+VLOOKUP($B25,Gesamt!$A$5:$G$300,6,FALSE)</f>
        <v>36,96</v>
      </c>
      <c r="H25" s="10" t="str">
        <f>+VLOOKUP($B25,Gesamt!$A$5:$H$300,7,FALSE)</f>
        <v>36,51</v>
      </c>
      <c r="I25" s="10" t="str">
        <f>+VLOOKUP($B25,Gesamt!$A$5:$I$300,8,FALSE)</f>
        <v>37,62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3"/>
        <v>147.6</v>
      </c>
      <c r="S25" s="8">
        <f t="shared" si="2"/>
        <v>-147.6</v>
      </c>
    </row>
    <row r="26" spans="1:19" ht="12.75">
      <c r="A26" s="1">
        <f t="shared" si="1"/>
        <v>19</v>
      </c>
      <c r="B26" s="6">
        <v>364</v>
      </c>
      <c r="C26" s="2" t="str">
        <f>+VLOOKUP($B26,Gesamt!$A$5:$D$300,2,FALSE)</f>
        <v>Kues</v>
      </c>
      <c r="D26" s="2" t="str">
        <f>+VLOOKUP($B26,Gesamt!$A$5:$D$300,3,FALSE)</f>
        <v>Jonas</v>
      </c>
      <c r="E26" s="1" t="str">
        <f>+VLOOKUP($B26,Gesamt!$A$5:$D$300,4,FALSE)</f>
        <v>Bad Bentheim</v>
      </c>
      <c r="F26" s="10" t="str">
        <f>+VLOOKUP($B26,Gesamt!$A$5:$F$300,5,FALSE)</f>
        <v>37,04</v>
      </c>
      <c r="G26" s="10" t="str">
        <f>+VLOOKUP($B26,Gesamt!$A$5:$G$300,6,FALSE)</f>
        <v>36,12</v>
      </c>
      <c r="H26" s="10" t="str">
        <f>+VLOOKUP($B26,Gesamt!$A$5:$H$300,7,FALSE)</f>
        <v>37,13</v>
      </c>
      <c r="I26" s="10" t="str">
        <f>+VLOOKUP($B26,Gesamt!$A$5:$I$300,8,FALSE)</f>
        <v>37,37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3"/>
        <v>147.66</v>
      </c>
      <c r="S26" s="8">
        <f t="shared" si="2"/>
        <v>-147.66</v>
      </c>
    </row>
    <row r="27" spans="1:19" ht="12.75">
      <c r="A27" s="1">
        <f t="shared" si="1"/>
        <v>20</v>
      </c>
      <c r="B27" s="6">
        <v>360</v>
      </c>
      <c r="C27" s="2" t="str">
        <f>+VLOOKUP($B27,Gesamt!$A$5:$D$300,2,FALSE)</f>
        <v>Eickmann</v>
      </c>
      <c r="D27" s="2" t="str">
        <f>+VLOOKUP($B27,Gesamt!$A$5:$D$300,3,FALSE)</f>
        <v>Morten</v>
      </c>
      <c r="E27" s="1" t="str">
        <f>+VLOOKUP($B27,Gesamt!$A$5:$D$300,4,FALSE)</f>
        <v>Bad Bentheim</v>
      </c>
      <c r="F27" s="10" t="str">
        <f>+VLOOKUP($B27,Gesamt!$A$5:$F$300,5,FALSE)</f>
        <v>36,08</v>
      </c>
      <c r="G27" s="10" t="str">
        <f>+VLOOKUP($B27,Gesamt!$A$5:$G$300,6,FALSE)</f>
        <v>37,30</v>
      </c>
      <c r="H27" s="10" t="str">
        <f>+VLOOKUP($B27,Gesamt!$A$5:$H$300,7,FALSE)</f>
        <v>36,32</v>
      </c>
      <c r="I27" s="10" t="str">
        <f>+VLOOKUP($B27,Gesamt!$A$5:$I$300,8,FALSE)</f>
        <v>38,11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3"/>
        <v>147.81</v>
      </c>
      <c r="S27" s="8">
        <f t="shared" si="2"/>
        <v>-147.81</v>
      </c>
    </row>
    <row r="28" spans="1:19" ht="12.75">
      <c r="A28" s="1">
        <f t="shared" si="1"/>
        <v>21</v>
      </c>
      <c r="B28" s="6">
        <v>312</v>
      </c>
      <c r="C28" s="2" t="str">
        <f>+VLOOKUP($B28,Gesamt!$A$5:$D$300,2,FALSE)</f>
        <v>Deck</v>
      </c>
      <c r="D28" s="2" t="str">
        <f>+VLOOKUP($B28,Gesamt!$A$5:$D$300,3,FALSE)</f>
        <v>Manuel</v>
      </c>
      <c r="E28" s="1" t="str">
        <f>+VLOOKUP($B28,Gesamt!$A$5:$D$300,4,FALSE)</f>
        <v>Simmerath</v>
      </c>
      <c r="F28" s="10" t="str">
        <f>+VLOOKUP($B28,Gesamt!$A$5:$F$300,5,FALSE)</f>
        <v>37,27</v>
      </c>
      <c r="G28" s="10" t="str">
        <f>+VLOOKUP($B28,Gesamt!$A$5:$G$300,6,FALSE)</f>
        <v>36,48</v>
      </c>
      <c r="H28" s="10" t="str">
        <f>+VLOOKUP($B28,Gesamt!$A$5:$H$300,7,FALSE)</f>
        <v>37,21</v>
      </c>
      <c r="I28" s="10" t="str">
        <f>+VLOOKUP($B28,Gesamt!$A$5:$I$300,8,FALSE)</f>
        <v>36,92</v>
      </c>
      <c r="J28" s="10">
        <f>+VLOOKUP($B28,Gesamt!$A$5:$Q$300,9,FALSE)</f>
        <v>0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3"/>
        <v>147.88</v>
      </c>
      <c r="S28" s="8">
        <f t="shared" si="2"/>
        <v>-147.88</v>
      </c>
    </row>
    <row r="29" spans="1:19" ht="12.75">
      <c r="A29" s="1">
        <f t="shared" si="1"/>
        <v>22</v>
      </c>
      <c r="B29" s="6">
        <v>357</v>
      </c>
      <c r="C29" s="2" t="str">
        <f>+VLOOKUP($B29,Gesamt!$A$5:$D$300,2,FALSE)</f>
        <v>Voß</v>
      </c>
      <c r="D29" s="2" t="str">
        <f>+VLOOKUP($B29,Gesamt!$A$5:$D$300,3,FALSE)</f>
        <v>Marie-Charlotte</v>
      </c>
      <c r="E29" s="1" t="str">
        <f>+VLOOKUP($B29,Gesamt!$A$5:$D$300,4,FALSE)</f>
        <v>Bergkamen</v>
      </c>
      <c r="F29" s="10" t="str">
        <f>+VLOOKUP($B29,Gesamt!$A$5:$F$300,5,FALSE)</f>
        <v>36,72</v>
      </c>
      <c r="G29" s="10" t="str">
        <f>+VLOOKUP($B29,Gesamt!$A$5:$G$300,6,FALSE)</f>
        <v>37,07</v>
      </c>
      <c r="H29" s="10" t="str">
        <f>+VLOOKUP($B29,Gesamt!$A$5:$H$300,7,FALSE)</f>
        <v>36,49</v>
      </c>
      <c r="I29" s="10" t="str">
        <f>+VLOOKUP($B29,Gesamt!$A$5:$I$300,8,FALSE)</f>
        <v>37,69</v>
      </c>
      <c r="J29" s="10">
        <f>+VLOOKUP($B29,Gesamt!$A$5:$Q$300,9,FALSE)</f>
        <v>0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3"/>
        <v>147.97</v>
      </c>
      <c r="S29" s="8">
        <f t="shared" si="2"/>
        <v>-147.97</v>
      </c>
    </row>
    <row r="30" spans="1:19" ht="12.75">
      <c r="A30" s="1">
        <f t="shared" si="1"/>
        <v>23</v>
      </c>
      <c r="B30" s="6">
        <v>337</v>
      </c>
      <c r="C30" s="2" t="str">
        <f>+VLOOKUP($B30,Gesamt!$A$5:$D$300,2,FALSE)</f>
        <v>Fregin</v>
      </c>
      <c r="D30" s="2" t="str">
        <f>+VLOOKUP($B30,Gesamt!$A$5:$D$300,3,FALSE)</f>
        <v>Lara</v>
      </c>
      <c r="E30" s="1" t="str">
        <f>+VLOOKUP($B30,Gesamt!$A$5:$D$300,4,FALSE)</f>
        <v>Friedrichsfeld</v>
      </c>
      <c r="F30" s="10" t="str">
        <f>+VLOOKUP($B30,Gesamt!$A$5:$F$300,5,FALSE)</f>
        <v>36,46</v>
      </c>
      <c r="G30" s="10" t="str">
        <f>+VLOOKUP($B30,Gesamt!$A$5:$G$300,6,FALSE)</f>
        <v>37,12</v>
      </c>
      <c r="H30" s="10" t="str">
        <f>+VLOOKUP($B30,Gesamt!$A$5:$H$300,7,FALSE)</f>
        <v>36,52</v>
      </c>
      <c r="I30" s="10" t="str">
        <f>+VLOOKUP($B30,Gesamt!$A$5:$I$300,8,FALSE)</f>
        <v>37,94</v>
      </c>
      <c r="J30" s="10">
        <f>+VLOOKUP($B30,Gesamt!$A$5:$Q$300,9,FALSE)</f>
        <v>0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3"/>
        <v>148.04</v>
      </c>
      <c r="S30" s="8">
        <f t="shared" si="2"/>
        <v>-148.04</v>
      </c>
    </row>
    <row r="31" spans="1:19" ht="12.75">
      <c r="A31" s="1">
        <f t="shared" si="1"/>
        <v>24</v>
      </c>
      <c r="B31" s="6">
        <v>366</v>
      </c>
      <c r="C31" s="2" t="str">
        <f>+VLOOKUP($B31,Gesamt!$A$5:$D$300,2,FALSE)</f>
        <v>Müller</v>
      </c>
      <c r="D31" s="2" t="str">
        <f>+VLOOKUP($B31,Gesamt!$A$5:$D$300,3,FALSE)</f>
        <v>Julian</v>
      </c>
      <c r="E31" s="1" t="str">
        <f>+VLOOKUP($B31,Gesamt!$A$5:$D$300,4,FALSE)</f>
        <v>Friedrichsfeld</v>
      </c>
      <c r="F31" s="10" t="str">
        <f>+VLOOKUP($B31,Gesamt!$A$5:$F$300,5,FALSE)</f>
        <v>36,31</v>
      </c>
      <c r="G31" s="10" t="str">
        <f>+VLOOKUP($B31,Gesamt!$A$5:$G$300,6,FALSE)</f>
        <v>37,21</v>
      </c>
      <c r="H31" s="10" t="str">
        <f>+VLOOKUP($B31,Gesamt!$A$5:$H$300,7,FALSE)</f>
        <v>36,66</v>
      </c>
      <c r="I31" s="10" t="str">
        <f>+VLOOKUP($B31,Gesamt!$A$5:$I$300,8,FALSE)</f>
        <v>38,07</v>
      </c>
      <c r="J31" s="10">
        <f>+VLOOKUP($B31,Gesamt!$A$5:$Q$300,9,FALSE)</f>
        <v>0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3"/>
        <v>148.25</v>
      </c>
      <c r="S31" s="8">
        <f t="shared" si="2"/>
        <v>-148.25</v>
      </c>
    </row>
    <row r="32" spans="1:19" ht="12.75">
      <c r="A32" s="1">
        <f t="shared" si="1"/>
        <v>25</v>
      </c>
      <c r="B32" s="6">
        <v>303</v>
      </c>
      <c r="C32" s="2" t="str">
        <f>+VLOOKUP($B32,Gesamt!$A$5:$D$300,2,FALSE)</f>
        <v>Sulitze</v>
      </c>
      <c r="D32" s="2" t="str">
        <f>+VLOOKUP($B32,Gesamt!$A$5:$D$300,3,FALSE)</f>
        <v>Franziska</v>
      </c>
      <c r="E32" s="1" t="str">
        <f>+VLOOKUP($B32,Gesamt!$A$5:$D$300,4,FALSE)</f>
        <v>Bergkamen</v>
      </c>
      <c r="F32" s="10" t="str">
        <f>+VLOOKUP($B32,Gesamt!$A$5:$F$300,5,FALSE)</f>
        <v>36,63</v>
      </c>
      <c r="G32" s="10" t="str">
        <f>+VLOOKUP($B32,Gesamt!$A$5:$G$300,6,FALSE)</f>
        <v>37,47</v>
      </c>
      <c r="H32" s="10" t="str">
        <f>+VLOOKUP($B32,Gesamt!$A$5:$H$300,7,FALSE)</f>
        <v>36,51</v>
      </c>
      <c r="I32" s="10" t="str">
        <f>+VLOOKUP($B32,Gesamt!$A$5:$I$300,8,FALSE)</f>
        <v>37,85</v>
      </c>
      <c r="J32" s="10">
        <f>+VLOOKUP($B32,Gesamt!$A$5:$Q$300,9,FALSE)</f>
        <v>0</v>
      </c>
      <c r="K32" s="10">
        <f>+VLOOKUP($B32,Gesamt!$A$5:$Q$300,10,FALSE)</f>
        <v>0</v>
      </c>
      <c r="L32" s="10">
        <f>+VLOOKUP($B32,Gesamt!$A$5:$Q$300,11,FALSE)</f>
        <v>0</v>
      </c>
      <c r="M32" s="10">
        <f>+VLOOKUP($B32,Gesamt!$A$5:$Q$300,12,FALSE)</f>
        <v>0</v>
      </c>
      <c r="N32" s="10">
        <f>+VLOOKUP($B32,Gesamt!$A$5:$Q$300,13,FALSE)</f>
        <v>0</v>
      </c>
      <c r="O32" s="10">
        <f>+VLOOKUP($B32,Gesamt!$A$5:$Q$300,14,FALSE)</f>
        <v>0</v>
      </c>
      <c r="P32" s="10">
        <f>+VLOOKUP($B32,Gesamt!$A$5:$Q$300,15,FALSE)</f>
        <v>0</v>
      </c>
      <c r="Q32" s="10">
        <f>+VLOOKUP($B32,Gesamt!$A$5:$Q$300,16,FALSE)</f>
        <v>0</v>
      </c>
      <c r="R32" s="10">
        <f t="shared" si="3"/>
        <v>148.46</v>
      </c>
      <c r="S32" s="8">
        <f t="shared" si="2"/>
        <v>-148.46</v>
      </c>
    </row>
    <row r="33" spans="1:19" ht="12.75">
      <c r="A33" s="1">
        <f t="shared" si="1"/>
        <v>26</v>
      </c>
      <c r="B33" s="6">
        <v>340</v>
      </c>
      <c r="C33" s="2" t="str">
        <f>+VLOOKUP($B33,Gesamt!$A$5:$D$300,2,FALSE)</f>
        <v>Sippekamp</v>
      </c>
      <c r="D33" s="2" t="str">
        <f>+VLOOKUP($B33,Gesamt!$A$5:$D$300,3,FALSE)</f>
        <v>Marco</v>
      </c>
      <c r="E33" s="1" t="str">
        <f>+VLOOKUP($B33,Gesamt!$A$5:$D$300,4,FALSE)</f>
        <v>Friedrichsfeld</v>
      </c>
      <c r="F33" s="10" t="str">
        <f>+VLOOKUP($B33,Gesamt!$A$5:$F$300,5,FALSE)</f>
        <v>37,22</v>
      </c>
      <c r="G33" s="10" t="str">
        <f>+VLOOKUP($B33,Gesamt!$A$5:$G$300,6,FALSE)</f>
        <v>36,51</v>
      </c>
      <c r="H33" s="10" t="str">
        <f>+VLOOKUP($B33,Gesamt!$A$5:$H$300,7,FALSE)</f>
        <v>37,88</v>
      </c>
      <c r="I33" s="10" t="str">
        <f>+VLOOKUP($B33,Gesamt!$A$5:$I$300,8,FALSE)</f>
        <v>37,37</v>
      </c>
      <c r="J33" s="10">
        <f>+VLOOKUP($B33,Gesamt!$A$5:$Q$300,9,FALSE)</f>
        <v>0</v>
      </c>
      <c r="K33" s="10">
        <f>+VLOOKUP($B33,Gesamt!$A$5:$Q$300,10,FALSE)</f>
        <v>0</v>
      </c>
      <c r="L33" s="10">
        <f>+VLOOKUP($B33,Gesamt!$A$5:$Q$300,11,FALSE)</f>
        <v>0</v>
      </c>
      <c r="M33" s="10">
        <f>+VLOOKUP($B33,Gesamt!$A$5:$Q$300,12,FALSE)</f>
        <v>0</v>
      </c>
      <c r="N33" s="10">
        <f>+VLOOKUP($B33,Gesamt!$A$5:$Q$300,13,FALSE)</f>
        <v>0</v>
      </c>
      <c r="O33" s="10">
        <f>+VLOOKUP($B33,Gesamt!$A$5:$Q$300,14,FALSE)</f>
        <v>0</v>
      </c>
      <c r="P33" s="10">
        <f>+VLOOKUP($B33,Gesamt!$A$5:$Q$300,15,FALSE)</f>
        <v>0</v>
      </c>
      <c r="Q33" s="10">
        <f>+VLOOKUP($B33,Gesamt!$A$5:$Q$300,16,FALSE)</f>
        <v>0</v>
      </c>
      <c r="R33" s="10">
        <f t="shared" si="3"/>
        <v>148.98</v>
      </c>
      <c r="S33" s="8">
        <f t="shared" si="2"/>
        <v>-148.98</v>
      </c>
    </row>
    <row r="34" spans="1:19" ht="12.75">
      <c r="A34" s="1">
        <f t="shared" si="1"/>
        <v>27</v>
      </c>
      <c r="B34" s="6">
        <v>311</v>
      </c>
      <c r="C34" s="2" t="str">
        <f>+VLOOKUP($B34,Gesamt!$A$5:$D$300,2,FALSE)</f>
        <v>Konietzny</v>
      </c>
      <c r="D34" s="2" t="str">
        <f>+VLOOKUP($B34,Gesamt!$A$5:$D$300,3,FALSE)</f>
        <v>Mario</v>
      </c>
      <c r="E34" s="1" t="str">
        <f>+VLOOKUP($B34,Gesamt!$A$5:$D$300,4,FALSE)</f>
        <v>Kerpen</v>
      </c>
      <c r="F34" s="10" t="str">
        <f>+VLOOKUP($B34,Gesamt!$A$5:$F$300,5,FALSE)</f>
        <v>36,98</v>
      </c>
      <c r="G34" s="10" t="str">
        <f>+VLOOKUP($B34,Gesamt!$A$5:$G$300,6,FALSE)</f>
        <v>37,34</v>
      </c>
      <c r="H34" s="10" t="str">
        <f>+VLOOKUP($B34,Gesamt!$A$5:$H$300,7,FALSE)</f>
        <v>37,18</v>
      </c>
      <c r="I34" s="10" t="str">
        <f>+VLOOKUP($B34,Gesamt!$A$5:$I$300,8,FALSE)</f>
        <v>38,01</v>
      </c>
      <c r="J34" s="10">
        <f>+VLOOKUP($B34,Gesamt!$A$5:$Q$300,9,FALSE)</f>
        <v>0</v>
      </c>
      <c r="K34" s="10">
        <f>+VLOOKUP($B34,Gesamt!$A$5:$Q$300,10,FALSE)</f>
        <v>0</v>
      </c>
      <c r="L34" s="10">
        <f>+VLOOKUP($B34,Gesamt!$A$5:$Q$300,11,FALSE)</f>
        <v>0</v>
      </c>
      <c r="M34" s="10">
        <f>+VLOOKUP($B34,Gesamt!$A$5:$Q$300,12,FALSE)</f>
        <v>0</v>
      </c>
      <c r="N34" s="10">
        <f>+VLOOKUP($B34,Gesamt!$A$5:$Q$300,13,FALSE)</f>
        <v>0</v>
      </c>
      <c r="O34" s="10">
        <f>+VLOOKUP($B34,Gesamt!$A$5:$Q$300,14,FALSE)</f>
        <v>0</v>
      </c>
      <c r="P34" s="10">
        <f>+VLOOKUP($B34,Gesamt!$A$5:$Q$300,15,FALSE)</f>
        <v>0</v>
      </c>
      <c r="Q34" s="10">
        <f>+VLOOKUP($B34,Gesamt!$A$5:$Q$300,16,FALSE)</f>
        <v>0</v>
      </c>
      <c r="R34" s="10">
        <f t="shared" si="3"/>
        <v>149.51</v>
      </c>
      <c r="S34" s="8">
        <f t="shared" si="2"/>
        <v>-149.51</v>
      </c>
    </row>
    <row r="35" spans="1:19" ht="12.75">
      <c r="A35" s="1">
        <f t="shared" si="1"/>
        <v>28</v>
      </c>
      <c r="B35" s="6">
        <v>363</v>
      </c>
      <c r="C35" s="2" t="str">
        <f>+VLOOKUP($B35,Gesamt!$A$5:$D$300,2,FALSE)</f>
        <v>Brüggemann</v>
      </c>
      <c r="D35" s="2" t="str">
        <f>+VLOOKUP($B35,Gesamt!$A$5:$D$300,3,FALSE)</f>
        <v>Jenny</v>
      </c>
      <c r="E35" s="1" t="str">
        <f>+VLOOKUP($B35,Gesamt!$A$5:$D$300,4,FALSE)</f>
        <v>Havixbeck</v>
      </c>
      <c r="F35" s="10" t="str">
        <f>+VLOOKUP($B35,Gesamt!$A$5:$F$300,5,FALSE)</f>
        <v>37,11</v>
      </c>
      <c r="G35" s="10" t="str">
        <f>+VLOOKUP($B35,Gesamt!$A$5:$G$300,6,FALSE)</f>
        <v>37,71</v>
      </c>
      <c r="H35" s="10" t="str">
        <f>+VLOOKUP($B35,Gesamt!$A$5:$H$300,7,FALSE)</f>
        <v>36,91</v>
      </c>
      <c r="I35" s="10" t="str">
        <f>+VLOOKUP($B35,Gesamt!$A$5:$I$300,8,FALSE)</f>
        <v>38,83</v>
      </c>
      <c r="J35" s="10">
        <f>+VLOOKUP($B35,Gesamt!$A$5:$Q$300,9,FALSE)</f>
        <v>0</v>
      </c>
      <c r="K35" s="10">
        <f>+VLOOKUP($B35,Gesamt!$A$5:$Q$300,10,FALSE)</f>
        <v>0</v>
      </c>
      <c r="L35" s="10">
        <f>+VLOOKUP($B35,Gesamt!$A$5:$Q$300,11,FALSE)</f>
        <v>0</v>
      </c>
      <c r="M35" s="10">
        <f>+VLOOKUP($B35,Gesamt!$A$5:$Q$300,12,FALSE)</f>
        <v>0</v>
      </c>
      <c r="N35" s="10">
        <f>+VLOOKUP($B35,Gesamt!$A$5:$Q$300,13,FALSE)</f>
        <v>0</v>
      </c>
      <c r="O35" s="10">
        <f>+VLOOKUP($B35,Gesamt!$A$5:$Q$300,14,FALSE)</f>
        <v>0</v>
      </c>
      <c r="P35" s="10">
        <f>+VLOOKUP($B35,Gesamt!$A$5:$Q$300,15,FALSE)</f>
        <v>0</v>
      </c>
      <c r="Q35" s="10">
        <f>+VLOOKUP($B35,Gesamt!$A$5:$Q$300,16,FALSE)</f>
        <v>0</v>
      </c>
      <c r="R35" s="10">
        <f t="shared" si="3"/>
        <v>150.56</v>
      </c>
      <c r="S35" s="8">
        <f t="shared" si="2"/>
        <v>-150.56</v>
      </c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&amp;CSchledehausener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U33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0</v>
      </c>
      <c r="K4" s="11">
        <f>Gesamt!J2</f>
        <v>0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MIN(F8:F12)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6" t="s">
        <v>16</v>
      </c>
      <c r="M6" s="36"/>
      <c r="N6" s="36"/>
      <c r="O6" s="36"/>
      <c r="P6" s="36"/>
      <c r="Q6" s="3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509</v>
      </c>
      <c r="C8" s="2" t="str">
        <f>+VLOOKUP($B8,Gesamt!$A$5:$D$300,2,FALSE)</f>
        <v>Hollunder</v>
      </c>
      <c r="D8" s="2" t="str">
        <f>+VLOOKUP($B8,Gesamt!$A$5:$D$300,3,FALSE)</f>
        <v>Katharina</v>
      </c>
      <c r="E8" s="1" t="str">
        <f>+VLOOKUP($B8,Gesamt!$A$5:$D$300,4,FALSE)</f>
        <v>Ruppichteroth</v>
      </c>
      <c r="F8" s="10" t="str">
        <f>+VLOOKUP($B8,Gesamt!$A$5:$F$300,5,FALSE)</f>
        <v>36,37</v>
      </c>
      <c r="G8" s="10" t="str">
        <f>+VLOOKUP($B8,Gesamt!$A$5:$G$300,6,FALSE)</f>
        <v>37,57</v>
      </c>
      <c r="H8" s="10" t="str">
        <f>+VLOOKUP($B8,Gesamt!$A$5:$H$300,7,FALSE)</f>
        <v>36,40</v>
      </c>
      <c r="I8" s="10" t="str">
        <f>+VLOOKUP($B8,Gesamt!$A$5:$I$300,8,FALSE)</f>
        <v>37,52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147.86</v>
      </c>
      <c r="S8" s="8">
        <f>IF(R8&gt;0,R8*-1,-1000)</f>
        <v>-147.86</v>
      </c>
    </row>
    <row r="9" spans="1:19" ht="12.75">
      <c r="A9" s="1">
        <f>IF(R9&gt;0,RANK(S9,S:S),0)</f>
        <v>2</v>
      </c>
      <c r="B9" s="6">
        <v>512</v>
      </c>
      <c r="C9" s="2" t="str">
        <f>+VLOOKUP($B9,Gesamt!$A$5:$D$300,2,FALSE)</f>
        <v>van Limbeck</v>
      </c>
      <c r="D9" s="2" t="str">
        <f>+VLOOKUP($B9,Gesamt!$A$5:$D$300,3,FALSE)</f>
        <v>Lena</v>
      </c>
      <c r="E9" s="1" t="str">
        <f>+VLOOKUP($B9,Gesamt!$A$5:$D$300,4,FALSE)</f>
        <v>Ruppichteroth</v>
      </c>
      <c r="F9" s="10" t="str">
        <f>+VLOOKUP($B9,Gesamt!$A$5:$F$300,5,FALSE)</f>
        <v>36,48</v>
      </c>
      <c r="G9" s="10" t="str">
        <f>+VLOOKUP($B9,Gesamt!$A$5:$G$300,6,FALSE)</f>
        <v>37,31</v>
      </c>
      <c r="H9" s="10" t="str">
        <f>+VLOOKUP($B9,Gesamt!$A$5:$H$300,7,FALSE)</f>
        <v>36,45</v>
      </c>
      <c r="I9" s="10" t="str">
        <f>+VLOOKUP($B9,Gesamt!$A$5:$I$300,8,FALSE)</f>
        <v>37,72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(F9*$F$4+G9*$G$4+H9*$H$4+I9*$I$4+J9*$J$4+K9*$K$4+L9*$F$4+M9*$G$4+N9*$H$4+O9*$I$4+P9*$J$4+Q9*$K$4)</f>
        <v>147.96</v>
      </c>
      <c r="S9" s="8">
        <f>IF(R9&gt;0,R9*-1,-1000)</f>
        <v>-147.96</v>
      </c>
    </row>
    <row r="10" spans="1:19" ht="12.75">
      <c r="A10" s="1">
        <f>IF(R10&gt;0,RANK(S10,S:S),0)</f>
        <v>3</v>
      </c>
      <c r="B10" s="6">
        <v>502</v>
      </c>
      <c r="C10" s="2" t="str">
        <f>+VLOOKUP($B10,Gesamt!$A$5:$D$300,2,FALSE)</f>
        <v>Schröer</v>
      </c>
      <c r="D10" s="2" t="str">
        <f>+VLOOKUP($B10,Gesamt!$A$5:$D$300,3,FALSE)</f>
        <v>Sabrina</v>
      </c>
      <c r="E10" s="1" t="str">
        <f>+VLOOKUP($B10,Gesamt!$A$5:$D$300,4,FALSE)</f>
        <v>Mettingen</v>
      </c>
      <c r="F10" s="10" t="str">
        <f>+VLOOKUP($B10,Gesamt!$A$5:$F$300,5,FALSE)</f>
        <v>36,47</v>
      </c>
      <c r="G10" s="10" t="str">
        <f>+VLOOKUP($B10,Gesamt!$A$5:$G$300,6,FALSE)</f>
        <v>37,67</v>
      </c>
      <c r="H10" s="10" t="str">
        <f>+VLOOKUP($B10,Gesamt!$A$5:$H$300,7,FALSE)</f>
        <v>36,71</v>
      </c>
      <c r="I10" s="10" t="str">
        <f>+VLOOKUP($B10,Gesamt!$A$5:$I$300,8,FALSE)</f>
        <v>37,67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(F10*$F$4+G10*$G$4+H10*$H$4+I10*$I$4+J10*$J$4+K10*$K$4+L10*$F$4+M10*$G$4+N10*$H$4+O10*$I$4+P10*$J$4+Q10*$K$4)</f>
        <v>148.52</v>
      </c>
      <c r="S10" s="8">
        <f>IF(R10&gt;0,R10*-1,-1000)</f>
        <v>-148.52</v>
      </c>
    </row>
    <row r="11" spans="1:19" ht="12.75">
      <c r="A11" s="1">
        <f>IF(R11&gt;0,RANK(S11,S:S),0)</f>
        <v>4</v>
      </c>
      <c r="B11" s="6">
        <v>510</v>
      </c>
      <c r="C11" s="2" t="str">
        <f>+VLOOKUP($B11,Gesamt!$A$5:$D$300,2,FALSE)</f>
        <v>Strucken</v>
      </c>
      <c r="D11" s="2" t="str">
        <f>+VLOOKUP($B11,Gesamt!$A$5:$D$300,3,FALSE)</f>
        <v>Thimo</v>
      </c>
      <c r="E11" s="1" t="str">
        <f>+VLOOKUP($B11,Gesamt!$A$5:$D$300,4,FALSE)</f>
        <v>Viersen</v>
      </c>
      <c r="F11" s="10" t="str">
        <f>+VLOOKUP($B11,Gesamt!$A$5:$F$300,5,FALSE)</f>
        <v>37,73</v>
      </c>
      <c r="G11" s="10" t="str">
        <f>+VLOOKUP($B11,Gesamt!$A$5:$G$300,6,FALSE)</f>
        <v>36,76</v>
      </c>
      <c r="H11" s="10" t="str">
        <f>+VLOOKUP($B11,Gesamt!$A$5:$H$300,7,FALSE)</f>
        <v>37,56</v>
      </c>
      <c r="I11" s="10" t="str">
        <f>+VLOOKUP($B11,Gesamt!$A$5:$I$300,8,FALSE)</f>
        <v>37,16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(F11*$F$4+G11*$G$4+H11*$H$4+I11*$I$4+J11*$J$4+K11*$K$4+L11*$F$4+M11*$G$4+N11*$H$4+O11*$I$4+P11*$J$4+Q11*$K$4)</f>
        <v>149.21</v>
      </c>
      <c r="S11" s="8">
        <f>IF(R11&gt;0,R11*-1,-1000)</f>
        <v>-149.21</v>
      </c>
    </row>
    <row r="12" spans="1:19" ht="12.75">
      <c r="A12" s="1">
        <f>IF(R12&gt;0,RANK(S12,S:S),0)</f>
        <v>5</v>
      </c>
      <c r="B12" s="6">
        <v>508</v>
      </c>
      <c r="C12" s="2" t="str">
        <f>+VLOOKUP($B12,Gesamt!$A$5:$D$300,2,FALSE)</f>
        <v>Brünning </v>
      </c>
      <c r="D12" s="2" t="str">
        <f>+VLOOKUP($B12,Gesamt!$A$5:$D$300,3,FALSE)</f>
        <v>Jessica</v>
      </c>
      <c r="E12" s="1" t="str">
        <f>+VLOOKUP($B12,Gesamt!$A$5:$D$300,4,FALSE)</f>
        <v>Xanten</v>
      </c>
      <c r="F12" s="10" t="str">
        <f>+VLOOKUP($B12,Gesamt!$A$5:$F$300,5,FALSE)</f>
        <v>37,99</v>
      </c>
      <c r="G12" s="10" t="str">
        <f>+VLOOKUP($B12,Gesamt!$A$5:$G$300,6,FALSE)</f>
        <v>37,03</v>
      </c>
      <c r="H12" s="10" t="str">
        <f>+VLOOKUP($B12,Gesamt!$A$5:$H$300,7,FALSE)</f>
        <v>37,93</v>
      </c>
      <c r="I12" s="10" t="str">
        <f>+VLOOKUP($B12,Gesamt!$A$5:$I$300,8,FALSE)</f>
        <v>37,15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>(F12*$F$4+G12*$G$4+H12*$H$4+I12*$I$4+J12*$J$4+K12*$K$4+L12*$F$4+M12*$G$4+N12*$H$4+O12*$I$4+P12*$J$4+Q12*$K$4)</f>
        <v>150.1</v>
      </c>
      <c r="S12" s="8">
        <f>IF(R12&gt;0,R12*-1,-1000)</f>
        <v>-150.1</v>
      </c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&amp;CSchledehausener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0</v>
      </c>
      <c r="K4" s="11">
        <f>Gesamt!J2</f>
        <v>0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37.22</v>
      </c>
      <c r="G5" s="10">
        <f t="shared" si="0"/>
        <v>38.03</v>
      </c>
      <c r="H5" s="10">
        <f t="shared" si="0"/>
        <v>37.46</v>
      </c>
      <c r="I5" s="10">
        <f t="shared" si="0"/>
        <v>37.86</v>
      </c>
      <c r="J5" s="10">
        <f t="shared" si="0"/>
        <v>0</v>
      </c>
      <c r="K5" s="10">
        <f t="shared" si="0"/>
        <v>0</v>
      </c>
    </row>
    <row r="6" spans="12:17" ht="12.75">
      <c r="L6" s="36" t="s">
        <v>16</v>
      </c>
      <c r="M6" s="36"/>
      <c r="N6" s="36"/>
      <c r="O6" s="36"/>
      <c r="P6" s="36"/>
      <c r="Q6" s="3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30">IF(R8&gt;0,RANK(S8,S$1:S$65536),0)</f>
        <v>1</v>
      </c>
      <c r="B8" s="6">
        <v>107</v>
      </c>
      <c r="C8" s="2" t="str">
        <f>+VLOOKUP($B8,Gesamt!$A$5:$D$300,2,FALSE)</f>
        <v>Valtwies</v>
      </c>
      <c r="D8" s="2" t="str">
        <f>+VLOOKUP($B8,Gesamt!$A$5:$D$300,3,FALSE)</f>
        <v>Tom</v>
      </c>
      <c r="E8" s="1" t="str">
        <f>+VLOOKUP($B8,Gesamt!$A$5:$D$300,4,FALSE)</f>
        <v>Havixbeck</v>
      </c>
      <c r="F8" s="10" t="str">
        <f>+VLOOKUP($B8,Gesamt!$A$5:$F$300,5,FALSE)</f>
        <v>37,97</v>
      </c>
      <c r="G8" s="10" t="str">
        <f>+VLOOKUP($B8,Gesamt!$A$5:$G$300,6,FALSE)</f>
        <v>37,37</v>
      </c>
      <c r="H8" s="10" t="str">
        <f>+VLOOKUP($B8,Gesamt!$A$5:$H$300,7,FALSE)</f>
        <v>37,98</v>
      </c>
      <c r="I8" s="10" t="str">
        <f>+VLOOKUP($B8,Gesamt!$A$5:$I$300,8,FALSE)</f>
        <v>37,63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2" ref="R8:R30">(F8*$F$4+G8*$G$4+H8*$H$4+I8*$I$4+J8*$J$4+K8*$K$4+L8*$F$4+M8*$G$4+N8*$H$4+O8*$I$4+P8*$J$4+Q8*$K$4)</f>
        <v>150.95</v>
      </c>
      <c r="S8" s="8">
        <f aca="true" t="shared" si="3" ref="S8:S30">IF(R8&gt;0,R8*-1,-1000)</f>
        <v>-150.95</v>
      </c>
    </row>
    <row r="9" spans="1:19" ht="12.75">
      <c r="A9" s="1">
        <f t="shared" si="1"/>
        <v>2</v>
      </c>
      <c r="B9" s="6">
        <v>194</v>
      </c>
      <c r="C9" s="2" t="str">
        <f>+VLOOKUP($B9,Gesamt!$A$5:$D$300,2,FALSE)</f>
        <v>Vordermark</v>
      </c>
      <c r="D9" s="2" t="str">
        <f>+VLOOKUP($B9,Gesamt!$A$5:$D$300,3,FALSE)</f>
        <v>Rico</v>
      </c>
      <c r="E9" s="1" t="str">
        <f>+VLOOKUP($B9,Gesamt!$A$5:$D$300,4,FALSE)</f>
        <v>Osnabrück</v>
      </c>
      <c r="F9" s="10" t="str">
        <f>+VLOOKUP($B9,Gesamt!$A$5:$F$300,5,FALSE)</f>
        <v>38,23</v>
      </c>
      <c r="G9" s="10" t="str">
        <f>+VLOOKUP($B9,Gesamt!$A$5:$G$300,6,FALSE)</f>
        <v>37,16</v>
      </c>
      <c r="H9" s="10" t="str">
        <f>+VLOOKUP($B9,Gesamt!$A$5:$H$300,7,FALSE)</f>
        <v>38,23</v>
      </c>
      <c r="I9" s="10" t="str">
        <f>+VLOOKUP($B9,Gesamt!$A$5:$I$300,8,FALSE)</f>
        <v>37,39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2"/>
        <v>151.01</v>
      </c>
      <c r="S9" s="8">
        <f t="shared" si="3"/>
        <v>-151.01</v>
      </c>
    </row>
    <row r="10" spans="1:19" ht="12.75">
      <c r="A10" s="1">
        <f t="shared" si="1"/>
        <v>3</v>
      </c>
      <c r="B10" s="6">
        <v>110</v>
      </c>
      <c r="C10" s="2" t="str">
        <f>+VLOOKUP($B10,Gesamt!$A$5:$D$300,2,FALSE)</f>
        <v>Gößling</v>
      </c>
      <c r="D10" s="2" t="str">
        <f>+VLOOKUP($B10,Gesamt!$A$5:$D$300,3,FALSE)</f>
        <v>Jule</v>
      </c>
      <c r="E10" s="1" t="str">
        <f>+VLOOKUP($B10,Gesamt!$A$5:$D$300,4,FALSE)</f>
        <v>Mettingen</v>
      </c>
      <c r="F10" s="10" t="str">
        <f>+VLOOKUP($B10,Gesamt!$A$5:$F$300,5,FALSE)</f>
        <v>37,47</v>
      </c>
      <c r="G10" s="10" t="str">
        <f>+VLOOKUP($B10,Gesamt!$A$5:$G$300,6,FALSE)</f>
        <v>37,96</v>
      </c>
      <c r="H10" s="10" t="str">
        <f>+VLOOKUP($B10,Gesamt!$A$5:$H$300,7,FALSE)</f>
        <v>37,45</v>
      </c>
      <c r="I10" s="10" t="str">
        <f>+VLOOKUP($B10,Gesamt!$A$5:$I$300,8,FALSE)</f>
        <v>38,32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151.2</v>
      </c>
      <c r="S10" s="8">
        <f t="shared" si="3"/>
        <v>-151.2</v>
      </c>
    </row>
    <row r="11" spans="1:19" ht="12.75">
      <c r="A11" s="1">
        <f t="shared" si="1"/>
        <v>4</v>
      </c>
      <c r="B11" s="6">
        <v>118</v>
      </c>
      <c r="C11" s="2" t="str">
        <f>+VLOOKUP($B11,Gesamt!$A$5:$D$300,2,FALSE)</f>
        <v>Eickmann</v>
      </c>
      <c r="D11" s="2" t="str">
        <f>+VLOOKUP($B11,Gesamt!$A$5:$D$300,3,FALSE)</f>
        <v>Torben</v>
      </c>
      <c r="E11" s="1" t="str">
        <f>+VLOOKUP($B11,Gesamt!$A$5:$D$300,4,FALSE)</f>
        <v>Bad Bentheim</v>
      </c>
      <c r="F11" s="10" t="str">
        <f>+VLOOKUP($B11,Gesamt!$A$5:$F$300,5,FALSE)</f>
        <v>37,80</v>
      </c>
      <c r="G11" s="10" t="str">
        <f>+VLOOKUP($B11,Gesamt!$A$5:$G$300,6,FALSE)</f>
        <v>38,30</v>
      </c>
      <c r="H11" s="10" t="str">
        <f>+VLOOKUP($B11,Gesamt!$A$5:$H$300,7,FALSE)</f>
        <v>37,47</v>
      </c>
      <c r="I11" s="10" t="str">
        <f>+VLOOKUP($B11,Gesamt!$A$5:$I$300,8,FALSE)</f>
        <v>37,98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151.55</v>
      </c>
      <c r="S11" s="8">
        <f t="shared" si="3"/>
        <v>-151.55</v>
      </c>
    </row>
    <row r="12" spans="1:19" ht="12.75">
      <c r="A12" s="1">
        <f t="shared" si="1"/>
        <v>5</v>
      </c>
      <c r="B12" s="6">
        <v>126</v>
      </c>
      <c r="C12" s="2" t="str">
        <f>+VLOOKUP($B12,Gesamt!$A$5:$D$300,2,FALSE)</f>
        <v>Müller</v>
      </c>
      <c r="D12" s="2" t="str">
        <f>+VLOOKUP($B12,Gesamt!$A$5:$D$300,3,FALSE)</f>
        <v>Franziska</v>
      </c>
      <c r="E12" s="1" t="str">
        <f>+VLOOKUP($B12,Gesamt!$A$5:$D$300,4,FALSE)</f>
        <v>Friedrichsfeld</v>
      </c>
      <c r="F12" s="10" t="str">
        <f>+VLOOKUP($B12,Gesamt!$A$5:$F$300,5,FALSE)</f>
        <v>38,45</v>
      </c>
      <c r="G12" s="10" t="str">
        <f>+VLOOKUP($B12,Gesamt!$A$5:$G$300,6,FALSE)</f>
        <v>37,73</v>
      </c>
      <c r="H12" s="10" t="str">
        <f>+VLOOKUP($B12,Gesamt!$A$5:$H$300,7,FALSE)</f>
        <v>38,16</v>
      </c>
      <c r="I12" s="10">
        <f>+VLOOKUP($B12,Gesamt!$A$5:$I$300,8,FALSE)</f>
        <v>37.86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152.2</v>
      </c>
      <c r="S12" s="8">
        <f t="shared" si="3"/>
        <v>-152.2</v>
      </c>
    </row>
    <row r="13" spans="1:19" ht="12.75">
      <c r="A13" s="1">
        <f t="shared" si="1"/>
        <v>6</v>
      </c>
      <c r="B13" s="6">
        <v>163</v>
      </c>
      <c r="C13" s="2" t="str">
        <f>+VLOOKUP($B13,Gesamt!$A$5:$D$300,2,FALSE)</f>
        <v>Neuhaus</v>
      </c>
      <c r="D13" s="2" t="str">
        <f>+VLOOKUP($B13,Gesamt!$A$5:$D$300,3,FALSE)</f>
        <v>Robin</v>
      </c>
      <c r="E13" s="1" t="str">
        <f>+VLOOKUP($B13,Gesamt!$A$5:$D$300,4,FALSE)</f>
        <v>Mettingen</v>
      </c>
      <c r="F13" s="10" t="str">
        <f>+VLOOKUP($B13,Gesamt!$A$5:$F$300,5,FALSE)</f>
        <v>38,32</v>
      </c>
      <c r="G13" s="10" t="str">
        <f>+VLOOKUP($B13,Gesamt!$A$5:$G$300,6,FALSE)</f>
        <v>37,74</v>
      </c>
      <c r="H13" s="10" t="str">
        <f>+VLOOKUP($B13,Gesamt!$A$5:$H$300,7,FALSE)</f>
        <v>38,61</v>
      </c>
      <c r="I13" s="10" t="str">
        <f>+VLOOKUP($B13,Gesamt!$A$5:$I$300,8,FALSE)</f>
        <v>37,62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152.29</v>
      </c>
      <c r="S13" s="8">
        <f t="shared" si="3"/>
        <v>-152.29</v>
      </c>
    </row>
    <row r="14" spans="1:19" ht="12.75">
      <c r="A14" s="1">
        <f t="shared" si="1"/>
        <v>7</v>
      </c>
      <c r="B14" s="6">
        <v>154</v>
      </c>
      <c r="C14" s="2" t="str">
        <f>+VLOOKUP($B14,Gesamt!$A$5:$D$300,2,FALSE)</f>
        <v>Ricker</v>
      </c>
      <c r="D14" s="2" t="str">
        <f>+VLOOKUP($B14,Gesamt!$A$5:$D$300,3,FALSE)</f>
        <v>Jana-Lena</v>
      </c>
      <c r="E14" s="1" t="str">
        <f>+VLOOKUP($B14,Gesamt!$A$5:$D$300,4,FALSE)</f>
        <v>Havixbeck</v>
      </c>
      <c r="F14" s="10" t="str">
        <f>+VLOOKUP($B14,Gesamt!$A$5:$F$300,5,FALSE)</f>
        <v>37,75</v>
      </c>
      <c r="G14" s="10" t="str">
        <f>+VLOOKUP($B14,Gesamt!$A$5:$G$300,6,FALSE)</f>
        <v>38,53</v>
      </c>
      <c r="H14" s="10" t="str">
        <f>+VLOOKUP($B14,Gesamt!$A$5:$H$300,7,FALSE)</f>
        <v>37,67</v>
      </c>
      <c r="I14" s="10" t="str">
        <f>+VLOOKUP($B14,Gesamt!$A$5:$I$300,8,FALSE)</f>
        <v>38,48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152.43</v>
      </c>
      <c r="S14" s="8">
        <f t="shared" si="3"/>
        <v>-152.43</v>
      </c>
    </row>
    <row r="15" spans="1:19" ht="12.75">
      <c r="A15" s="1">
        <f t="shared" si="1"/>
        <v>8</v>
      </c>
      <c r="B15" s="6">
        <v>103</v>
      </c>
      <c r="C15" s="2" t="str">
        <f>+VLOOKUP($B15,Gesamt!$A$5:$D$300,2,FALSE)</f>
        <v>Clausmeier</v>
      </c>
      <c r="D15" s="2" t="str">
        <f>+VLOOKUP($B15,Gesamt!$A$5:$D$300,3,FALSE)</f>
        <v>Kim</v>
      </c>
      <c r="E15" s="1" t="str">
        <f>+VLOOKUP($B15,Gesamt!$A$5:$D$300,4,FALSE)</f>
        <v>Mettingen</v>
      </c>
      <c r="F15" s="10">
        <f>+VLOOKUP($B15,Gesamt!$A$5:$F$300,5,FALSE)</f>
        <v>37.22</v>
      </c>
      <c r="G15" s="10" t="str">
        <f>+VLOOKUP($B15,Gesamt!$A$5:$G$300,6,FALSE)</f>
        <v>39,05</v>
      </c>
      <c r="H15" s="10">
        <f>+VLOOKUP($B15,Gesamt!$A$5:$H$300,7,FALSE)</f>
        <v>37.46</v>
      </c>
      <c r="I15" s="10" t="str">
        <f>+VLOOKUP($B15,Gesamt!$A$5:$I$300,8,FALSE)</f>
        <v>38,72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152.45</v>
      </c>
      <c r="S15" s="8">
        <f t="shared" si="3"/>
        <v>-152.45</v>
      </c>
    </row>
    <row r="16" spans="1:19" ht="12.75">
      <c r="A16" s="1">
        <f t="shared" si="1"/>
        <v>9</v>
      </c>
      <c r="B16" s="6">
        <v>120</v>
      </c>
      <c r="C16" s="2" t="str">
        <f>+VLOOKUP($B16,Gesamt!$A$5:$D$300,2,FALSE)</f>
        <v>Kues</v>
      </c>
      <c r="D16" s="2" t="str">
        <f>+VLOOKUP($B16,Gesamt!$A$5:$D$300,3,FALSE)</f>
        <v>Marius</v>
      </c>
      <c r="E16" s="1" t="str">
        <f>+VLOOKUP($B16,Gesamt!$A$5:$D$300,4,FALSE)</f>
        <v>Bad Bentheim</v>
      </c>
      <c r="F16" s="10" t="str">
        <f>+VLOOKUP($B16,Gesamt!$A$5:$F$300,5,FALSE)</f>
        <v>38,30</v>
      </c>
      <c r="G16" s="10" t="str">
        <f>+VLOOKUP($B16,Gesamt!$A$5:$G$300,6,FALSE)</f>
        <v>37,95</v>
      </c>
      <c r="H16" s="10">
        <f>+VLOOKUP($B16,Gesamt!$A$5:$H$300,7,FALSE)</f>
        <v>38.4</v>
      </c>
      <c r="I16" s="10">
        <f>+VLOOKUP($B16,Gesamt!$A$5:$I$300,8,FALSE)</f>
        <v>37.96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152.61</v>
      </c>
      <c r="S16" s="8">
        <f t="shared" si="3"/>
        <v>-152.61</v>
      </c>
    </row>
    <row r="17" spans="1:19" ht="12.75">
      <c r="A17" s="1">
        <f t="shared" si="1"/>
        <v>10</v>
      </c>
      <c r="B17" s="6">
        <v>130</v>
      </c>
      <c r="C17" s="2" t="str">
        <f>+VLOOKUP($B17,Gesamt!$A$5:$D$300,2,FALSE)</f>
        <v>Wallmeyer</v>
      </c>
      <c r="D17" s="2" t="str">
        <f>+VLOOKUP($B17,Gesamt!$A$5:$D$300,3,FALSE)</f>
        <v>Felix</v>
      </c>
      <c r="E17" s="1" t="str">
        <f>+VLOOKUP($B17,Gesamt!$A$5:$D$300,4,FALSE)</f>
        <v>Havixbeck</v>
      </c>
      <c r="F17" s="10" t="str">
        <f>+VLOOKUP($B17,Gesamt!$A$5:$F$300,5,FALSE)</f>
        <v>37,80</v>
      </c>
      <c r="G17" s="10" t="str">
        <f>+VLOOKUP($B17,Gesamt!$A$5:$G$300,6,FALSE)</f>
        <v>38,67</v>
      </c>
      <c r="H17" s="10" t="str">
        <f>+VLOOKUP($B17,Gesamt!$A$5:$H$300,7,FALSE)</f>
        <v>37,79</v>
      </c>
      <c r="I17" s="10" t="str">
        <f>+VLOOKUP($B17,Gesamt!$A$5:$I$300,8,FALSE)</f>
        <v>38,46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152.72</v>
      </c>
      <c r="S17" s="8">
        <f t="shared" si="3"/>
        <v>-152.72</v>
      </c>
    </row>
    <row r="18" spans="1:19" ht="12.75">
      <c r="A18" s="1">
        <f t="shared" si="1"/>
        <v>11</v>
      </c>
      <c r="B18" s="6">
        <v>181</v>
      </c>
      <c r="C18" s="2" t="str">
        <f>+VLOOKUP($B18,Gesamt!$A$5:$D$300,2,FALSE)</f>
        <v>Sluet</v>
      </c>
      <c r="D18" s="2" t="str">
        <f>+VLOOKUP($B18,Gesamt!$A$5:$D$300,3,FALSE)</f>
        <v>Emilie</v>
      </c>
      <c r="E18" s="1" t="str">
        <f>+VLOOKUP($B18,Gesamt!$A$5:$D$300,4,FALSE)</f>
        <v>Bad Bentheim</v>
      </c>
      <c r="F18" s="10" t="str">
        <f>+VLOOKUP($B18,Gesamt!$A$5:$F$300,5,FALSE)</f>
        <v>37,62</v>
      </c>
      <c r="G18" s="10" t="str">
        <f>+VLOOKUP($B18,Gesamt!$A$5:$G$300,6,FALSE)</f>
        <v>38,57</v>
      </c>
      <c r="H18" s="10" t="str">
        <f>+VLOOKUP($B18,Gesamt!$A$5:$H$300,7,FALSE)</f>
        <v>37,82</v>
      </c>
      <c r="I18" s="10" t="str">
        <f>+VLOOKUP($B18,Gesamt!$A$5:$I$300,8,FALSE)</f>
        <v>38,96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2"/>
        <v>152.97</v>
      </c>
      <c r="S18" s="8">
        <f t="shared" si="3"/>
        <v>-152.97</v>
      </c>
    </row>
    <row r="19" spans="1:19" ht="12.75">
      <c r="A19" s="1">
        <f t="shared" si="1"/>
        <v>12</v>
      </c>
      <c r="B19" s="6">
        <v>147</v>
      </c>
      <c r="C19" s="2" t="str">
        <f>+VLOOKUP($B19,Gesamt!$A$5:$D$300,2,FALSE)</f>
        <v>Osterbrink</v>
      </c>
      <c r="D19" s="2" t="str">
        <f>+VLOOKUP($B19,Gesamt!$A$5:$D$300,3,FALSE)</f>
        <v>Lea-Maria</v>
      </c>
      <c r="E19" s="1" t="str">
        <f>+VLOOKUP($B19,Gesamt!$A$5:$D$300,4,FALSE)</f>
        <v>Mettingen</v>
      </c>
      <c r="F19" s="10" t="str">
        <f>+VLOOKUP($B19,Gesamt!$A$5:$F$300,5,FALSE)</f>
        <v>38,56</v>
      </c>
      <c r="G19" s="10">
        <f>+VLOOKUP($B19,Gesamt!$A$5:$G$300,6,FALSE)</f>
        <v>38.03</v>
      </c>
      <c r="H19" s="10" t="str">
        <f>+VLOOKUP($B19,Gesamt!$A$5:$H$300,7,FALSE)</f>
        <v>38,48</v>
      </c>
      <c r="I19" s="10">
        <f>+VLOOKUP($B19,Gesamt!$A$5:$I$300,8,FALSE)</f>
        <v>37.96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2"/>
        <v>153.03</v>
      </c>
      <c r="S19" s="8">
        <f t="shared" si="3"/>
        <v>-153.03</v>
      </c>
    </row>
    <row r="20" spans="1:19" ht="12.75">
      <c r="A20" s="1">
        <f t="shared" si="1"/>
        <v>13</v>
      </c>
      <c r="B20" s="6">
        <v>122</v>
      </c>
      <c r="C20" s="2" t="str">
        <f>+VLOOKUP($B20,Gesamt!$A$5:$D$300,2,FALSE)</f>
        <v>Overwaul</v>
      </c>
      <c r="D20" s="2" t="str">
        <f>+VLOOKUP($B20,Gesamt!$A$5:$D$300,3,FALSE)</f>
        <v>Marius</v>
      </c>
      <c r="E20" s="1" t="str">
        <f>+VLOOKUP($B20,Gesamt!$A$5:$D$300,4,FALSE)</f>
        <v>Havixbeck</v>
      </c>
      <c r="F20" s="10" t="str">
        <f>+VLOOKUP($B20,Gesamt!$A$5:$F$300,5,FALSE)</f>
        <v>37,78</v>
      </c>
      <c r="G20" s="10" t="str">
        <f>+VLOOKUP($B20,Gesamt!$A$5:$G$300,6,FALSE)</f>
        <v>38,73</v>
      </c>
      <c r="H20" s="10">
        <f>+VLOOKUP($B20,Gesamt!$A$5:$H$300,7,FALSE)</f>
        <v>37.95</v>
      </c>
      <c r="I20" s="10" t="str">
        <f>+VLOOKUP($B20,Gesamt!$A$5:$I$300,8,FALSE)</f>
        <v>38,60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2"/>
        <v>153.06</v>
      </c>
      <c r="S20" s="8">
        <f t="shared" si="3"/>
        <v>-153.06</v>
      </c>
    </row>
    <row r="21" spans="1:19" ht="12.75">
      <c r="A21" s="1">
        <f t="shared" si="1"/>
        <v>14</v>
      </c>
      <c r="B21" s="6">
        <v>146</v>
      </c>
      <c r="C21" s="2" t="str">
        <f>+VLOOKUP($B21,Gesamt!$A$5:$D$300,2,FALSE)</f>
        <v>Claus </v>
      </c>
      <c r="D21" s="2" t="str">
        <f>+VLOOKUP($B21,Gesamt!$A$5:$D$300,3,FALSE)</f>
        <v>Isabell</v>
      </c>
      <c r="E21" s="1" t="str">
        <f>+VLOOKUP($B21,Gesamt!$A$5:$D$300,4,FALSE)</f>
        <v>Bergkamen</v>
      </c>
      <c r="F21" s="10">
        <f>+VLOOKUP($B21,Gesamt!$A$5:$F$300,5,FALSE)</f>
        <v>37.66</v>
      </c>
      <c r="G21" s="10" t="str">
        <f>+VLOOKUP($B21,Gesamt!$A$5:$G$300,6,FALSE)</f>
        <v>38,81</v>
      </c>
      <c r="H21" s="10">
        <f>+VLOOKUP($B21,Gesamt!$A$5:$H$300,7,FALSE)</f>
        <v>37.84</v>
      </c>
      <c r="I21" s="10" t="str">
        <f>+VLOOKUP($B21,Gesamt!$A$5:$I$300,8,FALSE)</f>
        <v>38,76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2"/>
        <v>153.07</v>
      </c>
      <c r="S21" s="8">
        <f t="shared" si="3"/>
        <v>-153.07</v>
      </c>
    </row>
    <row r="22" spans="1:19" ht="12.75">
      <c r="A22" s="1">
        <f t="shared" si="1"/>
        <v>15</v>
      </c>
      <c r="B22" s="6">
        <v>129</v>
      </c>
      <c r="C22" s="2" t="str">
        <f>+VLOOKUP($B22,Gesamt!$A$5:$D$300,2,FALSE)</f>
        <v>Garritsen</v>
      </c>
      <c r="D22" s="2" t="str">
        <f>+VLOOKUP($B22,Gesamt!$A$5:$D$300,3,FALSE)</f>
        <v>Markus</v>
      </c>
      <c r="E22" s="1" t="str">
        <f>+VLOOKUP($B22,Gesamt!$A$5:$D$300,4,FALSE)</f>
        <v>Bad Bentheim</v>
      </c>
      <c r="F22" s="10" t="str">
        <f>+VLOOKUP($B22,Gesamt!$A$5:$F$300,5,FALSE)</f>
        <v>38,68</v>
      </c>
      <c r="G22" s="10" t="str">
        <f>+VLOOKUP($B22,Gesamt!$A$5:$G$300,6,FALSE)</f>
        <v>38,09</v>
      </c>
      <c r="H22" s="10" t="str">
        <f>+VLOOKUP($B22,Gesamt!$A$5:$H$300,7,FALSE)</f>
        <v>38,37</v>
      </c>
      <c r="I22" s="10" t="str">
        <f>+VLOOKUP($B22,Gesamt!$A$5:$I$300,8,FALSE)</f>
        <v>38,26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2"/>
        <v>153.4</v>
      </c>
      <c r="S22" s="8">
        <f t="shared" si="3"/>
        <v>-153.4</v>
      </c>
    </row>
    <row r="23" spans="1:19" ht="12.75">
      <c r="A23" s="1">
        <f t="shared" si="1"/>
        <v>16</v>
      </c>
      <c r="B23" s="6">
        <v>117</v>
      </c>
      <c r="C23" s="2" t="str">
        <f>+VLOOKUP($B23,Gesamt!$A$5:$D$300,2,FALSE)</f>
        <v>Krechter</v>
      </c>
      <c r="D23" s="2" t="str">
        <f>+VLOOKUP($B23,Gesamt!$A$5:$D$300,3,FALSE)</f>
        <v>Henning</v>
      </c>
      <c r="E23" s="1" t="str">
        <f>+VLOOKUP($B23,Gesamt!$A$5:$D$300,4,FALSE)</f>
        <v>Friedrichsfeld</v>
      </c>
      <c r="F23" s="10" t="str">
        <f>+VLOOKUP($B23,Gesamt!$A$5:$F$300,5,FALSE)</f>
        <v>38,74</v>
      </c>
      <c r="G23" s="10" t="str">
        <f>+VLOOKUP($B23,Gesamt!$A$5:$G$300,6,FALSE)</f>
        <v>38,09</v>
      </c>
      <c r="H23" s="10" t="str">
        <f>+VLOOKUP($B23,Gesamt!$A$5:$H$300,7,FALSE)</f>
        <v>38,88</v>
      </c>
      <c r="I23" s="10" t="str">
        <f>+VLOOKUP($B23,Gesamt!$A$5:$I$300,8,FALSE)</f>
        <v>37,75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2"/>
        <v>153.46</v>
      </c>
      <c r="S23" s="8">
        <f t="shared" si="3"/>
        <v>-153.46</v>
      </c>
    </row>
    <row r="24" spans="1:19" ht="12.75">
      <c r="A24" s="1">
        <f t="shared" si="1"/>
        <v>17</v>
      </c>
      <c r="B24" s="6">
        <v>102</v>
      </c>
      <c r="C24" s="2" t="str">
        <f>+VLOOKUP($B24,Gesamt!$A$5:$D$300,2,FALSE)</f>
        <v>van Loo</v>
      </c>
      <c r="D24" s="2" t="str">
        <f>+VLOOKUP($B24,Gesamt!$A$5:$D$300,3,FALSE)</f>
        <v>Julian</v>
      </c>
      <c r="E24" s="1" t="str">
        <f>+VLOOKUP($B24,Gesamt!$A$5:$D$300,4,FALSE)</f>
        <v>Kerpen</v>
      </c>
      <c r="F24" s="10" t="str">
        <f>+VLOOKUP($B24,Gesamt!$A$5:$F$300,5,FALSE)</f>
        <v>38,87</v>
      </c>
      <c r="G24" s="10" t="str">
        <f>+VLOOKUP($B24,Gesamt!$A$5:$G$300,6,FALSE)</f>
        <v>38,10</v>
      </c>
      <c r="H24" s="10" t="str">
        <f>+VLOOKUP($B24,Gesamt!$A$5:$H$300,7,FALSE)</f>
        <v>38,63</v>
      </c>
      <c r="I24" s="10" t="str">
        <f>+VLOOKUP($B24,Gesamt!$A$5:$I$300,8,FALSE)</f>
        <v>37,98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2"/>
        <v>153.58</v>
      </c>
      <c r="S24" s="8">
        <f t="shared" si="3"/>
        <v>-153.58</v>
      </c>
    </row>
    <row r="25" spans="1:19" ht="12.75">
      <c r="A25" s="1">
        <f t="shared" si="1"/>
        <v>18</v>
      </c>
      <c r="B25" s="6">
        <v>132</v>
      </c>
      <c r="C25" s="2" t="str">
        <f>+VLOOKUP($B25,Gesamt!$A$5:$D$300,2,FALSE)</f>
        <v>Valtwies</v>
      </c>
      <c r="D25" s="2" t="str">
        <f>+VLOOKUP($B25,Gesamt!$A$5:$D$300,3,FALSE)</f>
        <v>Nina</v>
      </c>
      <c r="E25" s="1" t="str">
        <f>+VLOOKUP($B25,Gesamt!$A$5:$D$300,4,FALSE)</f>
        <v>Havixbeck</v>
      </c>
      <c r="F25" s="10" t="str">
        <f>+VLOOKUP($B25,Gesamt!$A$5:$F$300,5,FALSE)</f>
        <v>38,56</v>
      </c>
      <c r="G25" s="10">
        <f>+VLOOKUP($B25,Gesamt!$A$5:$G$300,6,FALSE)</f>
        <v>38.46</v>
      </c>
      <c r="H25" s="10" t="str">
        <f>+VLOOKUP($B25,Gesamt!$A$5:$H$300,7,FALSE)</f>
        <v>38,60</v>
      </c>
      <c r="I25" s="10">
        <f>+VLOOKUP($B25,Gesamt!$A$5:$I$300,8,FALSE)</f>
        <v>38.59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2"/>
        <v>154.21</v>
      </c>
      <c r="S25" s="8">
        <f t="shared" si="3"/>
        <v>-154.21</v>
      </c>
    </row>
    <row r="26" spans="1:19" ht="12.75">
      <c r="A26" s="1">
        <f t="shared" si="1"/>
        <v>19</v>
      </c>
      <c r="B26" s="6">
        <v>128</v>
      </c>
      <c r="C26" s="2" t="str">
        <f>+VLOOKUP($B26,Gesamt!$A$5:$D$300,2,FALSE)</f>
        <v>Becker</v>
      </c>
      <c r="D26" s="2" t="str">
        <f>+VLOOKUP($B26,Gesamt!$A$5:$D$300,3,FALSE)</f>
        <v>Matteo</v>
      </c>
      <c r="E26" s="1" t="str">
        <f>+VLOOKUP($B26,Gesamt!$A$5:$D$300,4,FALSE)</f>
        <v>Stromberg</v>
      </c>
      <c r="F26" s="10" t="str">
        <f>+VLOOKUP($B26,Gesamt!$A$5:$F$300,5,FALSE)</f>
        <v>37,98</v>
      </c>
      <c r="G26" s="10" t="str">
        <f>+VLOOKUP($B26,Gesamt!$A$5:$G$300,6,FALSE)</f>
        <v>39,17</v>
      </c>
      <c r="H26" s="10" t="str">
        <f>+VLOOKUP($B26,Gesamt!$A$5:$H$300,7,FALSE)</f>
        <v>38,10</v>
      </c>
      <c r="I26" s="10" t="str">
        <f>+VLOOKUP($B26,Gesamt!$A$5:$I$300,8,FALSE)</f>
        <v>39,07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2"/>
        <v>154.32</v>
      </c>
      <c r="S26" s="8">
        <f t="shared" si="3"/>
        <v>-154.32</v>
      </c>
    </row>
    <row r="27" spans="1:19" ht="12.75">
      <c r="A27" s="1">
        <f t="shared" si="1"/>
        <v>20</v>
      </c>
      <c r="B27" s="6">
        <v>187</v>
      </c>
      <c r="C27" s="2" t="str">
        <f>+VLOOKUP($B27,Gesamt!$A$5:$D$300,2,FALSE)</f>
        <v>Niemann</v>
      </c>
      <c r="D27" s="2" t="str">
        <f>+VLOOKUP($B27,Gesamt!$A$5:$D$300,3,FALSE)</f>
        <v>Mattis</v>
      </c>
      <c r="E27" s="1" t="str">
        <f>+VLOOKUP($B27,Gesamt!$A$5:$D$300,4,FALSE)</f>
        <v>Schledehausen</v>
      </c>
      <c r="F27" s="10" t="str">
        <f>+VLOOKUP($B27,Gesamt!$A$5:$F$300,5,FALSE)</f>
        <v>39,63</v>
      </c>
      <c r="G27" s="10" t="str">
        <f>+VLOOKUP($B27,Gesamt!$A$5:$G$300,6,FALSE)</f>
        <v>38,33</v>
      </c>
      <c r="H27" s="10" t="str">
        <f>+VLOOKUP($B27,Gesamt!$A$5:$H$300,7,FALSE)</f>
        <v>39,77</v>
      </c>
      <c r="I27" s="10" t="str">
        <f>+VLOOKUP($B27,Gesamt!$A$5:$I$300,8,FALSE)</f>
        <v>37,78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2"/>
        <v>155.51</v>
      </c>
      <c r="S27" s="8">
        <f t="shared" si="3"/>
        <v>-155.51</v>
      </c>
    </row>
    <row r="28" spans="1:19" ht="12.75">
      <c r="A28" s="1">
        <f t="shared" si="1"/>
        <v>21</v>
      </c>
      <c r="B28" s="6">
        <v>184</v>
      </c>
      <c r="C28" s="2" t="str">
        <f>+VLOOKUP($B28,Gesamt!$A$5:$D$300,2,FALSE)</f>
        <v>Wischmeier</v>
      </c>
      <c r="D28" s="2" t="str">
        <f>+VLOOKUP($B28,Gesamt!$A$5:$D$300,3,FALSE)</f>
        <v>Sara</v>
      </c>
      <c r="E28" s="1" t="str">
        <f>+VLOOKUP($B28,Gesamt!$A$5:$D$300,4,FALSE)</f>
        <v>Schledehausen</v>
      </c>
      <c r="F28" s="10" t="str">
        <f>+VLOOKUP($B28,Gesamt!$A$5:$F$300,5,FALSE)</f>
        <v>38,92</v>
      </c>
      <c r="G28" s="10" t="str">
        <f>+VLOOKUP($B28,Gesamt!$A$5:$G$300,6,FALSE)</f>
        <v>39,90</v>
      </c>
      <c r="H28" s="10" t="str">
        <f>+VLOOKUP($B28,Gesamt!$A$5:$H$300,7,FALSE)</f>
        <v>38,62</v>
      </c>
      <c r="I28" s="10" t="str">
        <f>+VLOOKUP($B28,Gesamt!$A$5:$I$300,8,FALSE)</f>
        <v>39,25</v>
      </c>
      <c r="J28" s="10">
        <f>+VLOOKUP($B28,Gesamt!$A$5:$Q$300,9,FALSE)</f>
        <v>0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2"/>
        <v>156.69</v>
      </c>
      <c r="S28" s="8">
        <f t="shared" si="3"/>
        <v>-156.69</v>
      </c>
    </row>
    <row r="29" spans="1:19" ht="12.75">
      <c r="A29" s="1">
        <f t="shared" si="1"/>
        <v>22</v>
      </c>
      <c r="B29" s="6">
        <v>192</v>
      </c>
      <c r="C29" s="2" t="str">
        <f>+VLOOKUP($B29,Gesamt!$A$5:$D$300,2,FALSE)</f>
        <v>Piening</v>
      </c>
      <c r="D29" s="2" t="str">
        <f>+VLOOKUP($B29,Gesamt!$A$5:$D$300,3,FALSE)</f>
        <v>Rosalie</v>
      </c>
      <c r="E29" s="1" t="str">
        <f>+VLOOKUP($B29,Gesamt!$A$5:$D$300,4,FALSE)</f>
        <v>Schledehausen</v>
      </c>
      <c r="F29" s="10" t="str">
        <f>+VLOOKUP($B29,Gesamt!$A$5:$F$300,5,FALSE)</f>
        <v>40,33</v>
      </c>
      <c r="G29" s="10">
        <f>+VLOOKUP($B29,Gesamt!$A$5:$G$300,6,FALSE)</f>
        <v>39.02</v>
      </c>
      <c r="H29" s="10" t="str">
        <f>+VLOOKUP($B29,Gesamt!$A$5:$H$300,7,FALSE)</f>
        <v>40,99</v>
      </c>
      <c r="I29" s="10" t="str">
        <f>+VLOOKUP($B29,Gesamt!$A$5:$I$300,8,FALSE)</f>
        <v>37,88</v>
      </c>
      <c r="J29" s="10">
        <f>+VLOOKUP($B29,Gesamt!$A$5:$Q$300,9,FALSE)</f>
        <v>0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2"/>
        <v>158.22</v>
      </c>
      <c r="S29" s="8">
        <f t="shared" si="3"/>
        <v>-158.22</v>
      </c>
    </row>
    <row r="30" spans="1:19" ht="12.75">
      <c r="A30" s="1">
        <f t="shared" si="1"/>
        <v>23</v>
      </c>
      <c r="B30" s="6">
        <v>188</v>
      </c>
      <c r="C30" s="2" t="str">
        <f>+VLOOKUP($B30,Gesamt!$A$5:$D$300,2,FALSE)</f>
        <v>Darms</v>
      </c>
      <c r="D30" s="2" t="str">
        <f>+VLOOKUP($B30,Gesamt!$A$5:$D$300,3,FALSE)</f>
        <v>Maximilian</v>
      </c>
      <c r="E30" s="1" t="str">
        <f>+VLOOKUP($B30,Gesamt!$A$5:$D$300,4,FALSE)</f>
        <v>Schledehausen</v>
      </c>
      <c r="F30" s="10" t="str">
        <f>+VLOOKUP($B30,Gesamt!$A$5:$F$300,5,FALSE)</f>
        <v>40,00</v>
      </c>
      <c r="G30" s="10" t="str">
        <f>+VLOOKUP($B30,Gesamt!$A$5:$G$300,6,FALSE)</f>
        <v>40,98</v>
      </c>
      <c r="H30" s="10" t="str">
        <f>+VLOOKUP($B30,Gesamt!$A$5:$H$300,7,FALSE)</f>
        <v>40,20</v>
      </c>
      <c r="I30" s="10" t="str">
        <f>+VLOOKUP($B30,Gesamt!$A$5:$I$300,8,FALSE)</f>
        <v>39,16</v>
      </c>
      <c r="J30" s="10">
        <f>+VLOOKUP($B30,Gesamt!$A$5:$Q$300,9,FALSE)</f>
        <v>0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2"/>
        <v>160.34</v>
      </c>
      <c r="S30" s="8">
        <f t="shared" si="3"/>
        <v>-160.34</v>
      </c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&amp;CSchledehausener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0</v>
      </c>
      <c r="K4" s="11">
        <f>Gesamt!J2</f>
        <v>0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MIN(F8:F50)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6" t="s">
        <v>16</v>
      </c>
      <c r="M6" s="36"/>
      <c r="N6" s="36"/>
      <c r="O6" s="36"/>
      <c r="P6" s="36"/>
      <c r="Q6" s="3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37">IF(R8&gt;0,RANK(S8,S$1:S$65536),0)</f>
        <v>1</v>
      </c>
      <c r="B8" s="6">
        <v>301</v>
      </c>
      <c r="C8" s="2" t="str">
        <f>+VLOOKUP($B8,Gesamt!$A$5:$D$300,2,FALSE)</f>
        <v>Jost</v>
      </c>
      <c r="D8" s="2" t="str">
        <f>+VLOOKUP($B8,Gesamt!$A$5:$D$300,3,FALSE)</f>
        <v>Marcel</v>
      </c>
      <c r="E8" s="1" t="str">
        <f>+VLOOKUP($B8,Gesamt!$A$5:$D$300,4,FALSE)</f>
        <v>Kerpen</v>
      </c>
      <c r="F8" s="10" t="str">
        <f>+VLOOKUP($B8,Gesamt!$A$5:$F$300,5,FALSE)</f>
        <v>36,30</v>
      </c>
      <c r="G8" s="10" t="str">
        <f>+VLOOKUP($B8,Gesamt!$A$5:$G$300,6,FALSE)</f>
        <v>35,60</v>
      </c>
      <c r="H8" s="10" t="str">
        <f>+VLOOKUP($B8,Gesamt!$A$5:$H$300,7,FALSE)</f>
        <v>36,33</v>
      </c>
      <c r="I8" s="10" t="str">
        <f>+VLOOKUP($B8,Gesamt!$A$5:$I$300,8,FALSE)</f>
        <v>36,06</v>
      </c>
      <c r="J8" s="10" t="str">
        <f>+VLOOKUP($B8,Gesamt!$A$5:$Q$300,9,FALSE)</f>
        <v>37,56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144.29</v>
      </c>
      <c r="S8" s="8">
        <f aca="true" t="shared" si="2" ref="S8:S37">IF(R8&gt;0,R8*-1,-1000)</f>
        <v>-144.29</v>
      </c>
    </row>
    <row r="9" spans="1:19" ht="12.75">
      <c r="A9" s="1">
        <f t="shared" si="1"/>
        <v>2</v>
      </c>
      <c r="B9" s="6">
        <v>358</v>
      </c>
      <c r="C9" s="2" t="str">
        <f>+VLOOKUP($B9,Gesamt!$A$5:$D$300,2,FALSE)</f>
        <v>Osterbrink</v>
      </c>
      <c r="D9" s="2" t="str">
        <f>+VLOOKUP($B9,Gesamt!$A$5:$D$300,3,FALSE)</f>
        <v>Pia Anna</v>
      </c>
      <c r="E9" s="1" t="str">
        <f>+VLOOKUP($B9,Gesamt!$A$5:$D$300,4,FALSE)</f>
        <v>Mettingen</v>
      </c>
      <c r="F9" s="10" t="str">
        <f>+VLOOKUP($B9,Gesamt!$A$5:$F$300,5,FALSE)</f>
        <v>36,63</v>
      </c>
      <c r="G9" s="10" t="str">
        <f>+VLOOKUP($B9,Gesamt!$A$5:$G$300,6,FALSE)</f>
        <v>35,84</v>
      </c>
      <c r="H9" s="10" t="str">
        <f>+VLOOKUP($B9,Gesamt!$A$5:$H$300,7,FALSE)</f>
        <v>36,50</v>
      </c>
      <c r="I9" s="10" t="str">
        <f>+VLOOKUP($B9,Gesamt!$A$5:$I$300,8,FALSE)</f>
        <v>36,30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aca="true" t="shared" si="3" ref="R9:R37">(F9*$F$4+G9*$G$4+H9*$H$4+I9*$I$4+J9*$J$4+K9*$K$4+L9*$F$4+M9*$G$4+N9*$H$4+O9*$I$4+P9*$J$4+Q9*$K$4)</f>
        <v>145.27</v>
      </c>
      <c r="S9" s="8">
        <f t="shared" si="2"/>
        <v>-145.27</v>
      </c>
    </row>
    <row r="10" spans="1:19" ht="12.75">
      <c r="A10" s="1">
        <f t="shared" si="1"/>
        <v>3</v>
      </c>
      <c r="B10" s="6">
        <v>374</v>
      </c>
      <c r="C10" s="2" t="str">
        <f>+VLOOKUP($B10,Gesamt!$A$5:$D$300,2,FALSE)</f>
        <v>Gößling</v>
      </c>
      <c r="D10" s="2" t="str">
        <f>+VLOOKUP($B10,Gesamt!$A$5:$D$300,3,FALSE)</f>
        <v>Jannik</v>
      </c>
      <c r="E10" s="1" t="str">
        <f>+VLOOKUP($B10,Gesamt!$A$5:$D$300,4,FALSE)</f>
        <v>Mettingen</v>
      </c>
      <c r="F10" s="10" t="str">
        <f>+VLOOKUP($B10,Gesamt!$A$5:$F$300,5,FALSE)</f>
        <v>36,05</v>
      </c>
      <c r="G10" s="10" t="str">
        <f>+VLOOKUP($B10,Gesamt!$A$5:$G$300,6,FALSE)</f>
        <v>36,42</v>
      </c>
      <c r="H10" s="10" t="str">
        <f>+VLOOKUP($B10,Gesamt!$A$5:$H$300,7,FALSE)</f>
        <v>35,75</v>
      </c>
      <c r="I10" s="10" t="str">
        <f>+VLOOKUP($B10,Gesamt!$A$5:$I$300,8,FALSE)</f>
        <v>37,18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3"/>
        <v>145.4</v>
      </c>
      <c r="S10" s="8">
        <f t="shared" si="2"/>
        <v>-145.4</v>
      </c>
    </row>
    <row r="11" spans="1:19" ht="12.75">
      <c r="A11" s="1">
        <f t="shared" si="1"/>
        <v>4</v>
      </c>
      <c r="B11" s="6">
        <v>346</v>
      </c>
      <c r="C11" s="2" t="str">
        <f>+VLOOKUP($B11,Gesamt!$A$5:$D$300,2,FALSE)</f>
        <v>Mountain</v>
      </c>
      <c r="D11" s="2" t="str">
        <f>+VLOOKUP($B11,Gesamt!$A$5:$D$300,3,FALSE)</f>
        <v>Angelique</v>
      </c>
      <c r="E11" s="1" t="str">
        <f>+VLOOKUP($B11,Gesamt!$A$5:$D$300,4,FALSE)</f>
        <v>Schledehausen</v>
      </c>
      <c r="F11" s="10" t="str">
        <f>+VLOOKUP($B11,Gesamt!$A$5:$F$300,5,FALSE)</f>
        <v>36,75</v>
      </c>
      <c r="G11" s="10" t="str">
        <f>+VLOOKUP($B11,Gesamt!$A$5:$G$300,6,FALSE)</f>
        <v>35,80</v>
      </c>
      <c r="H11" s="10" t="str">
        <f>+VLOOKUP($B11,Gesamt!$A$5:$H$300,7,FALSE)</f>
        <v>36,48</v>
      </c>
      <c r="I11" s="10" t="str">
        <f>+VLOOKUP($B11,Gesamt!$A$5:$I$300,8,FALSE)</f>
        <v>36,50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3"/>
        <v>145.53</v>
      </c>
      <c r="S11" s="8">
        <f t="shared" si="2"/>
        <v>-145.53</v>
      </c>
    </row>
    <row r="12" spans="1:19" ht="12.75">
      <c r="A12" s="1">
        <f t="shared" si="1"/>
        <v>5</v>
      </c>
      <c r="B12" s="6">
        <v>379</v>
      </c>
      <c r="C12" s="2" t="str">
        <f>+VLOOKUP($B12,Gesamt!$A$5:$D$300,2,FALSE)</f>
        <v>Lange</v>
      </c>
      <c r="D12" s="2" t="str">
        <f>+VLOOKUP($B12,Gesamt!$A$5:$D$300,3,FALSE)</f>
        <v>Florian</v>
      </c>
      <c r="E12" s="1" t="str">
        <f>+VLOOKUP($B12,Gesamt!$A$5:$D$300,4,FALSE)</f>
        <v>Mettingen</v>
      </c>
      <c r="F12" s="10" t="str">
        <f>+VLOOKUP($B12,Gesamt!$A$5:$F$300,5,FALSE)</f>
        <v>35,83</v>
      </c>
      <c r="G12" s="10" t="str">
        <f>+VLOOKUP($B12,Gesamt!$A$5:$G$300,6,FALSE)</f>
        <v>36,65</v>
      </c>
      <c r="H12" s="10" t="str">
        <f>+VLOOKUP($B12,Gesamt!$A$5:$H$300,7,FALSE)</f>
        <v>35,99</v>
      </c>
      <c r="I12" s="10" t="str">
        <f>+VLOOKUP($B12,Gesamt!$A$5:$I$300,8,FALSE)</f>
        <v>37,49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3"/>
        <v>145.96</v>
      </c>
      <c r="S12" s="8">
        <f t="shared" si="2"/>
        <v>-145.96</v>
      </c>
    </row>
    <row r="13" spans="1:19" ht="12.75">
      <c r="A13" s="1">
        <f t="shared" si="1"/>
        <v>6</v>
      </c>
      <c r="B13" s="6">
        <v>324</v>
      </c>
      <c r="C13" s="2" t="str">
        <f>+VLOOKUP($B13,Gesamt!$A$5:$D$300,2,FALSE)</f>
        <v>Ricker</v>
      </c>
      <c r="D13" s="2" t="str">
        <f>+VLOOKUP($B13,Gesamt!$A$5:$D$300,3,FALSE)</f>
        <v>Claudia</v>
      </c>
      <c r="E13" s="1" t="str">
        <f>+VLOOKUP($B13,Gesamt!$A$5:$D$300,4,FALSE)</f>
        <v>Havixbeck</v>
      </c>
      <c r="F13" s="10" t="str">
        <f>+VLOOKUP($B13,Gesamt!$A$5:$F$300,5,FALSE)</f>
        <v>36,84</v>
      </c>
      <c r="G13" s="10" t="str">
        <f>+VLOOKUP($B13,Gesamt!$A$5:$G$300,6,FALSE)</f>
        <v>35,94</v>
      </c>
      <c r="H13" s="10" t="str">
        <f>+VLOOKUP($B13,Gesamt!$A$5:$H$300,7,FALSE)</f>
        <v>36,97</v>
      </c>
      <c r="I13" s="10" t="str">
        <f>+VLOOKUP($B13,Gesamt!$A$5:$I$300,8,FALSE)</f>
        <v>36,31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3"/>
        <v>146.06</v>
      </c>
      <c r="S13" s="8">
        <f t="shared" si="2"/>
        <v>-146.06</v>
      </c>
    </row>
    <row r="14" spans="1:19" ht="12.75">
      <c r="A14" s="1">
        <f t="shared" si="1"/>
        <v>7</v>
      </c>
      <c r="B14" s="6">
        <v>354</v>
      </c>
      <c r="C14" s="2" t="str">
        <f>+VLOOKUP($B14,Gesamt!$A$5:$D$300,2,FALSE)</f>
        <v>Förster</v>
      </c>
      <c r="D14" s="2" t="str">
        <f>+VLOOKUP($B14,Gesamt!$A$5:$D$300,3,FALSE)</f>
        <v>Sarah</v>
      </c>
      <c r="E14" s="1" t="str">
        <f>+VLOOKUP($B14,Gesamt!$A$5:$D$300,4,FALSE)</f>
        <v>Kerpen</v>
      </c>
      <c r="F14" s="10" t="str">
        <f>+VLOOKUP($B14,Gesamt!$A$5:$F$300,5,FALSE)</f>
        <v>36,19</v>
      </c>
      <c r="G14" s="10" t="str">
        <f>+VLOOKUP($B14,Gesamt!$A$5:$G$300,6,FALSE)</f>
        <v>36,80</v>
      </c>
      <c r="H14" s="10" t="str">
        <f>+VLOOKUP($B14,Gesamt!$A$5:$H$300,7,FALSE)</f>
        <v>35,98</v>
      </c>
      <c r="I14" s="10" t="str">
        <f>+VLOOKUP($B14,Gesamt!$A$5:$I$300,8,FALSE)</f>
        <v>37,37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3"/>
        <v>146.34</v>
      </c>
      <c r="S14" s="8">
        <f t="shared" si="2"/>
        <v>-146.34</v>
      </c>
    </row>
    <row r="15" spans="1:19" ht="12.75">
      <c r="A15" s="1">
        <f t="shared" si="1"/>
        <v>8</v>
      </c>
      <c r="B15" s="6">
        <v>320</v>
      </c>
      <c r="C15" s="2" t="str">
        <f>+VLOOKUP($B15,Gesamt!$A$5:$D$300,2,FALSE)</f>
        <v>Deck</v>
      </c>
      <c r="D15" s="2" t="str">
        <f>+VLOOKUP($B15,Gesamt!$A$5:$D$300,3,FALSE)</f>
        <v>Sebastian</v>
      </c>
      <c r="E15" s="1" t="str">
        <f>+VLOOKUP($B15,Gesamt!$A$5:$D$300,4,FALSE)</f>
        <v>Simmerath</v>
      </c>
      <c r="F15" s="10" t="str">
        <f>+VLOOKUP($B15,Gesamt!$A$5:$F$300,5,FALSE)</f>
        <v>37,07</v>
      </c>
      <c r="G15" s="10" t="str">
        <f>+VLOOKUP($B15,Gesamt!$A$5:$G$300,6,FALSE)</f>
        <v>36,00</v>
      </c>
      <c r="H15" s="10" t="str">
        <f>+VLOOKUP($B15,Gesamt!$A$5:$H$300,7,FALSE)</f>
        <v>37,18</v>
      </c>
      <c r="I15" s="10" t="str">
        <f>+VLOOKUP($B15,Gesamt!$A$5:$I$300,8,FALSE)</f>
        <v>36,29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3"/>
        <v>146.54</v>
      </c>
      <c r="S15" s="8">
        <f t="shared" si="2"/>
        <v>-146.54</v>
      </c>
    </row>
    <row r="16" spans="1:19" ht="12.75">
      <c r="A16" s="1">
        <f t="shared" si="1"/>
        <v>9</v>
      </c>
      <c r="B16" s="6">
        <v>334</v>
      </c>
      <c r="C16" s="2" t="str">
        <f>+VLOOKUP($B16,Gesamt!$A$5:$D$300,2,FALSE)</f>
        <v>Neubarth</v>
      </c>
      <c r="D16" s="2" t="str">
        <f>+VLOOKUP($B16,Gesamt!$A$5:$D$300,3,FALSE)</f>
        <v>Daniel</v>
      </c>
      <c r="E16" s="1" t="str">
        <f>+VLOOKUP($B16,Gesamt!$A$5:$D$300,4,FALSE)</f>
        <v>Friedrichsfeld</v>
      </c>
      <c r="F16" s="10" t="str">
        <f>+VLOOKUP($B16,Gesamt!$A$5:$F$300,5,FALSE)</f>
        <v>36,25</v>
      </c>
      <c r="G16" s="10" t="str">
        <f>+VLOOKUP($B16,Gesamt!$A$5:$G$300,6,FALSE)</f>
        <v>36,55</v>
      </c>
      <c r="H16" s="10" t="str">
        <f>+VLOOKUP($B16,Gesamt!$A$5:$H$300,7,FALSE)</f>
        <v>36,47</v>
      </c>
      <c r="I16" s="10" t="str">
        <f>+VLOOKUP($B16,Gesamt!$A$5:$I$300,8,FALSE)</f>
        <v>37,33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3"/>
        <v>146.6</v>
      </c>
      <c r="S16" s="8">
        <f t="shared" si="2"/>
        <v>-146.6</v>
      </c>
    </row>
    <row r="17" spans="1:19" ht="12.75">
      <c r="A17" s="1">
        <f t="shared" si="1"/>
        <v>10</v>
      </c>
      <c r="B17" s="6">
        <v>335</v>
      </c>
      <c r="C17" s="2" t="str">
        <f>+VLOOKUP($B17,Gesamt!$A$5:$D$300,2,FALSE)</f>
        <v>Brückerhoff</v>
      </c>
      <c r="D17" s="2" t="str">
        <f>+VLOOKUP($B17,Gesamt!$A$5:$D$300,3,FALSE)</f>
        <v>Finja</v>
      </c>
      <c r="E17" s="1" t="str">
        <f>+VLOOKUP($B17,Gesamt!$A$5:$D$300,4,FALSE)</f>
        <v>Friedrichsfeld</v>
      </c>
      <c r="F17" s="10" t="str">
        <f>+VLOOKUP($B17,Gesamt!$A$5:$F$300,5,FALSE)</f>
        <v>36,91</v>
      </c>
      <c r="G17" s="10" t="str">
        <f>+VLOOKUP($B17,Gesamt!$A$5:$G$300,6,FALSE)</f>
        <v>36,22</v>
      </c>
      <c r="H17" s="10" t="str">
        <f>+VLOOKUP($B17,Gesamt!$A$5:$H$300,7,FALSE)</f>
        <v>36,79</v>
      </c>
      <c r="I17" s="10" t="str">
        <f>+VLOOKUP($B17,Gesamt!$A$5:$I$300,8,FALSE)</f>
        <v>36,70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3"/>
        <v>146.62</v>
      </c>
      <c r="S17" s="8">
        <f t="shared" si="2"/>
        <v>-146.62</v>
      </c>
    </row>
    <row r="18" spans="1:19" ht="12.75">
      <c r="A18" s="1">
        <f t="shared" si="1"/>
        <v>11</v>
      </c>
      <c r="B18" s="6">
        <v>342</v>
      </c>
      <c r="C18" s="2" t="str">
        <f>+VLOOKUP($B18,Gesamt!$A$5:$D$300,2,FALSE)</f>
        <v>Müller</v>
      </c>
      <c r="D18" s="2" t="str">
        <f>+VLOOKUP($B18,Gesamt!$A$5:$D$300,3,FALSE)</f>
        <v>Leon</v>
      </c>
      <c r="E18" s="1" t="str">
        <f>+VLOOKUP($B18,Gesamt!$A$5:$D$300,4,FALSE)</f>
        <v>Kerpen</v>
      </c>
      <c r="F18" s="10" t="str">
        <f>+VLOOKUP($B18,Gesamt!$A$5:$F$300,5,FALSE)</f>
        <v>36,14</v>
      </c>
      <c r="G18" s="10" t="str">
        <f>+VLOOKUP($B18,Gesamt!$A$5:$G$300,6,FALSE)</f>
        <v>36,58</v>
      </c>
      <c r="H18" s="10" t="str">
        <f>+VLOOKUP($B18,Gesamt!$A$5:$H$300,7,FALSE)</f>
        <v>36,13</v>
      </c>
      <c r="I18" s="10" t="str">
        <f>+VLOOKUP($B18,Gesamt!$A$5:$I$300,8,FALSE)</f>
        <v>37,84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3"/>
        <v>146.69</v>
      </c>
      <c r="S18" s="8">
        <f t="shared" si="2"/>
        <v>-146.69</v>
      </c>
    </row>
    <row r="19" spans="1:19" ht="12.75">
      <c r="A19" s="1">
        <f t="shared" si="1"/>
        <v>12</v>
      </c>
      <c r="B19" s="6">
        <v>368</v>
      </c>
      <c r="C19" s="2" t="str">
        <f>+VLOOKUP($B19,Gesamt!$A$5:$D$300,2,FALSE)</f>
        <v>Ricker</v>
      </c>
      <c r="D19" s="2" t="str">
        <f>+VLOOKUP($B19,Gesamt!$A$5:$D$300,3,FALSE)</f>
        <v>Oliver</v>
      </c>
      <c r="E19" s="1" t="str">
        <f>+VLOOKUP($B19,Gesamt!$A$5:$D$300,4,FALSE)</f>
        <v>Havixbeck</v>
      </c>
      <c r="F19" s="10" t="str">
        <f>+VLOOKUP($B19,Gesamt!$A$5:$F$300,5,FALSE)</f>
        <v>37,08</v>
      </c>
      <c r="G19" s="10" t="str">
        <f>+VLOOKUP($B19,Gesamt!$A$5:$G$300,6,FALSE)</f>
        <v>36,50</v>
      </c>
      <c r="H19" s="10" t="str">
        <f>+VLOOKUP($B19,Gesamt!$A$5:$H$300,7,FALSE)</f>
        <v>36,84</v>
      </c>
      <c r="I19" s="10" t="str">
        <f>+VLOOKUP($B19,Gesamt!$A$5:$I$300,8,FALSE)</f>
        <v>36,73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3"/>
        <v>147.15</v>
      </c>
      <c r="S19" s="8">
        <f t="shared" si="2"/>
        <v>-147.15</v>
      </c>
    </row>
    <row r="20" spans="1:19" ht="12.75">
      <c r="A20" s="1">
        <f t="shared" si="1"/>
        <v>13</v>
      </c>
      <c r="B20" s="6">
        <v>326</v>
      </c>
      <c r="C20" s="2" t="str">
        <f>+VLOOKUP($B20,Gesamt!$A$5:$D$300,2,FALSE)</f>
        <v>Tenambergen</v>
      </c>
      <c r="D20" s="2" t="str">
        <f>+VLOOKUP($B20,Gesamt!$A$5:$D$300,3,FALSE)</f>
        <v>Martin</v>
      </c>
      <c r="E20" s="1" t="str">
        <f>+VLOOKUP($B20,Gesamt!$A$5:$D$300,4,FALSE)</f>
        <v>Mettingen</v>
      </c>
      <c r="F20" s="10" t="str">
        <f>+VLOOKUP($B20,Gesamt!$A$5:$F$300,5,FALSE)</f>
        <v>36,45</v>
      </c>
      <c r="G20" s="10" t="str">
        <f>+VLOOKUP($B20,Gesamt!$A$5:$G$300,6,FALSE)</f>
        <v>37,01</v>
      </c>
      <c r="H20" s="10" t="str">
        <f>+VLOOKUP($B20,Gesamt!$A$5:$H$300,7,FALSE)</f>
        <v>36,51</v>
      </c>
      <c r="I20" s="10" t="str">
        <f>+VLOOKUP($B20,Gesamt!$A$5:$I$300,8,FALSE)</f>
        <v>37,41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3"/>
        <v>147.38</v>
      </c>
      <c r="S20" s="8">
        <f t="shared" si="2"/>
        <v>-147.38</v>
      </c>
    </row>
    <row r="21" spans="1:19" ht="12.75">
      <c r="A21" s="1">
        <f t="shared" si="1"/>
        <v>14</v>
      </c>
      <c r="B21" s="6">
        <v>304</v>
      </c>
      <c r="C21" s="2" t="str">
        <f>+VLOOKUP($B21,Gesamt!$A$5:$D$300,2,FALSE)</f>
        <v>Jost</v>
      </c>
      <c r="D21" s="2" t="str">
        <f>+VLOOKUP($B21,Gesamt!$A$5:$D$300,3,FALSE)</f>
        <v>Patrick</v>
      </c>
      <c r="E21" s="1" t="str">
        <f>+VLOOKUP($B21,Gesamt!$A$5:$D$300,4,FALSE)</f>
        <v>Kerpen</v>
      </c>
      <c r="F21" s="10" t="str">
        <f>+VLOOKUP($B21,Gesamt!$A$5:$F$300,5,FALSE)</f>
        <v>36,88</v>
      </c>
      <c r="G21" s="10" t="str">
        <f>+VLOOKUP($B21,Gesamt!$A$5:$G$300,6,FALSE)</f>
        <v>36,43</v>
      </c>
      <c r="H21" s="10" t="str">
        <f>+VLOOKUP($B21,Gesamt!$A$5:$H$300,7,FALSE)</f>
        <v>37,21</v>
      </c>
      <c r="I21" s="10" t="str">
        <f>+VLOOKUP($B21,Gesamt!$A$5:$I$300,8,FALSE)</f>
        <v>36,91</v>
      </c>
      <c r="J21" s="10" t="str">
        <f>+VLOOKUP($B21,Gesamt!$A$5:$Q$300,9,FALSE)</f>
        <v>36,62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3"/>
        <v>147.43</v>
      </c>
      <c r="S21" s="8">
        <f t="shared" si="2"/>
        <v>-147.43</v>
      </c>
    </row>
    <row r="22" spans="1:19" ht="12.75">
      <c r="A22" s="1">
        <f t="shared" si="1"/>
        <v>15</v>
      </c>
      <c r="B22" s="6">
        <v>317</v>
      </c>
      <c r="C22" s="2" t="str">
        <f>+VLOOKUP($B22,Gesamt!$A$5:$D$300,2,FALSE)</f>
        <v>Bloch</v>
      </c>
      <c r="D22" s="2" t="str">
        <f>+VLOOKUP($B22,Gesamt!$A$5:$D$300,3,FALSE)</f>
        <v>Christin </v>
      </c>
      <c r="E22" s="1" t="str">
        <f>+VLOOKUP($B22,Gesamt!$A$5:$D$300,4,FALSE)</f>
        <v>Friedrichsfeld</v>
      </c>
      <c r="F22" s="10" t="str">
        <f>+VLOOKUP($B22,Gesamt!$A$5:$F$300,5,FALSE)</f>
        <v>36,51</v>
      </c>
      <c r="G22" s="10" t="str">
        <f>+VLOOKUP($B22,Gesamt!$A$5:$G$300,6,FALSE)</f>
        <v>36,95</v>
      </c>
      <c r="H22" s="10" t="str">
        <f>+VLOOKUP($B22,Gesamt!$A$5:$H$300,7,FALSE)</f>
        <v>36,65</v>
      </c>
      <c r="I22" s="10" t="str">
        <f>+VLOOKUP($B22,Gesamt!$A$5:$I$300,8,FALSE)</f>
        <v>37,34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3"/>
        <v>147.45</v>
      </c>
      <c r="S22" s="8">
        <f t="shared" si="2"/>
        <v>-147.45</v>
      </c>
    </row>
    <row r="23" spans="1:19" ht="12.75">
      <c r="A23" s="1">
        <f t="shared" si="1"/>
        <v>16</v>
      </c>
      <c r="B23" s="6">
        <v>355</v>
      </c>
      <c r="C23" s="2" t="str">
        <f>+VLOOKUP($B23,Gesamt!$A$5:$D$300,2,FALSE)</f>
        <v>Claus </v>
      </c>
      <c r="D23" s="2" t="str">
        <f>+VLOOKUP($B23,Gesamt!$A$5:$D$300,3,FALSE)</f>
        <v>Maik</v>
      </c>
      <c r="E23" s="1" t="str">
        <f>+VLOOKUP($B23,Gesamt!$A$5:$D$300,4,FALSE)</f>
        <v>Bergkamen</v>
      </c>
      <c r="F23" s="10" t="str">
        <f>+VLOOKUP($B23,Gesamt!$A$5:$F$300,5,FALSE)</f>
        <v>37,00</v>
      </c>
      <c r="G23" s="10" t="str">
        <f>+VLOOKUP($B23,Gesamt!$A$5:$G$300,6,FALSE)</f>
        <v>36,20</v>
      </c>
      <c r="H23" s="10" t="str">
        <f>+VLOOKUP($B23,Gesamt!$A$5:$H$300,7,FALSE)</f>
        <v>37,15</v>
      </c>
      <c r="I23" s="10" t="str">
        <f>+VLOOKUP($B23,Gesamt!$A$5:$I$300,8,FALSE)</f>
        <v>37,13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3"/>
        <v>147.48</v>
      </c>
      <c r="S23" s="8">
        <f t="shared" si="2"/>
        <v>-147.48</v>
      </c>
    </row>
    <row r="24" spans="1:19" ht="12.75">
      <c r="A24" s="1">
        <f t="shared" si="1"/>
        <v>17</v>
      </c>
      <c r="B24" s="6">
        <v>328</v>
      </c>
      <c r="C24" s="2" t="str">
        <f>+VLOOKUP($B24,Gesamt!$A$5:$D$300,2,FALSE)</f>
        <v>Brüggemann</v>
      </c>
      <c r="D24" s="2" t="str">
        <f>+VLOOKUP($B24,Gesamt!$A$5:$D$300,3,FALSE)</f>
        <v>Jessica</v>
      </c>
      <c r="E24" s="1" t="str">
        <f>+VLOOKUP($B24,Gesamt!$A$5:$D$300,4,FALSE)</f>
        <v>Havixbeck</v>
      </c>
      <c r="F24" s="10" t="str">
        <f>+VLOOKUP($B24,Gesamt!$A$5:$F$300,5,FALSE)</f>
        <v>37,21</v>
      </c>
      <c r="G24" s="10" t="str">
        <f>+VLOOKUP($B24,Gesamt!$A$5:$G$300,6,FALSE)</f>
        <v>36,02</v>
      </c>
      <c r="H24" s="10" t="str">
        <f>+VLOOKUP($B24,Gesamt!$A$5:$H$300,7,FALSE)</f>
        <v>37,71</v>
      </c>
      <c r="I24" s="10" t="str">
        <f>+VLOOKUP($B24,Gesamt!$A$5:$I$300,8,FALSE)</f>
        <v>36,59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3"/>
        <v>147.53</v>
      </c>
      <c r="S24" s="8">
        <f t="shared" si="2"/>
        <v>-147.53</v>
      </c>
    </row>
    <row r="25" spans="1:19" ht="12.75">
      <c r="A25" s="1">
        <f t="shared" si="1"/>
        <v>18</v>
      </c>
      <c r="B25" s="6">
        <v>362</v>
      </c>
      <c r="C25" s="2" t="str">
        <f>+VLOOKUP($B25,Gesamt!$A$5:$D$300,2,FALSE)</f>
        <v>Garritsen</v>
      </c>
      <c r="D25" s="2" t="str">
        <f>+VLOOKUP($B25,Gesamt!$A$5:$D$300,3,FALSE)</f>
        <v>Christoph</v>
      </c>
      <c r="E25" s="1" t="str">
        <f>+VLOOKUP($B25,Gesamt!$A$5:$D$300,4,FALSE)</f>
        <v>Bad Bentheim</v>
      </c>
      <c r="F25" s="10" t="str">
        <f>+VLOOKUP($B25,Gesamt!$A$5:$F$300,5,FALSE)</f>
        <v>36,95</v>
      </c>
      <c r="G25" s="10" t="str">
        <f>+VLOOKUP($B25,Gesamt!$A$5:$G$300,6,FALSE)</f>
        <v>36,12</v>
      </c>
      <c r="H25" s="10" t="str">
        <f>+VLOOKUP($B25,Gesamt!$A$5:$H$300,7,FALSE)</f>
        <v>37,00</v>
      </c>
      <c r="I25" s="10" t="str">
        <f>+VLOOKUP($B25,Gesamt!$A$5:$I$300,8,FALSE)</f>
        <v>37,52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3"/>
        <v>147.59</v>
      </c>
      <c r="S25" s="8">
        <f t="shared" si="2"/>
        <v>-147.59</v>
      </c>
    </row>
    <row r="26" spans="1:19" ht="12.75">
      <c r="A26" s="1">
        <f t="shared" si="1"/>
        <v>19</v>
      </c>
      <c r="B26" s="6">
        <v>322</v>
      </c>
      <c r="C26" s="2" t="str">
        <f>+VLOOKUP($B26,Gesamt!$A$5:$D$300,2,FALSE)</f>
        <v>Kelch</v>
      </c>
      <c r="D26" s="2" t="str">
        <f>+VLOOKUP($B26,Gesamt!$A$5:$D$300,3,FALSE)</f>
        <v>Maria</v>
      </c>
      <c r="E26" s="1" t="str">
        <f>+VLOOKUP($B26,Gesamt!$A$5:$D$300,4,FALSE)</f>
        <v>Bergkamen</v>
      </c>
      <c r="F26" s="10" t="str">
        <f>+VLOOKUP($B26,Gesamt!$A$5:$F$300,5,FALSE)</f>
        <v>36,51</v>
      </c>
      <c r="G26" s="10" t="str">
        <f>+VLOOKUP($B26,Gesamt!$A$5:$G$300,6,FALSE)</f>
        <v>36,96</v>
      </c>
      <c r="H26" s="10" t="str">
        <f>+VLOOKUP($B26,Gesamt!$A$5:$H$300,7,FALSE)</f>
        <v>36,51</v>
      </c>
      <c r="I26" s="10" t="str">
        <f>+VLOOKUP($B26,Gesamt!$A$5:$I$300,8,FALSE)</f>
        <v>37,62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3"/>
        <v>147.6</v>
      </c>
      <c r="S26" s="8">
        <f t="shared" si="2"/>
        <v>-147.6</v>
      </c>
    </row>
    <row r="27" spans="1:19" ht="12.75">
      <c r="A27" s="1">
        <f t="shared" si="1"/>
        <v>20</v>
      </c>
      <c r="B27" s="6">
        <v>364</v>
      </c>
      <c r="C27" s="2" t="str">
        <f>+VLOOKUP($B27,Gesamt!$A$5:$D$300,2,FALSE)</f>
        <v>Kues</v>
      </c>
      <c r="D27" s="2" t="str">
        <f>+VLOOKUP($B27,Gesamt!$A$5:$D$300,3,FALSE)</f>
        <v>Jonas</v>
      </c>
      <c r="E27" s="1" t="str">
        <f>+VLOOKUP($B27,Gesamt!$A$5:$D$300,4,FALSE)</f>
        <v>Bad Bentheim</v>
      </c>
      <c r="F27" s="10" t="str">
        <f>+VLOOKUP($B27,Gesamt!$A$5:$F$300,5,FALSE)</f>
        <v>37,04</v>
      </c>
      <c r="G27" s="10" t="str">
        <f>+VLOOKUP($B27,Gesamt!$A$5:$G$300,6,FALSE)</f>
        <v>36,12</v>
      </c>
      <c r="H27" s="10" t="str">
        <f>+VLOOKUP($B27,Gesamt!$A$5:$H$300,7,FALSE)</f>
        <v>37,13</v>
      </c>
      <c r="I27" s="10" t="str">
        <f>+VLOOKUP($B27,Gesamt!$A$5:$I$300,8,FALSE)</f>
        <v>37,37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3"/>
        <v>147.66</v>
      </c>
      <c r="S27" s="8">
        <f t="shared" si="2"/>
        <v>-147.66</v>
      </c>
    </row>
    <row r="28" spans="1:19" ht="12.75">
      <c r="A28" s="1">
        <f t="shared" si="1"/>
        <v>21</v>
      </c>
      <c r="B28" s="6">
        <v>360</v>
      </c>
      <c r="C28" s="2" t="str">
        <f>+VLOOKUP($B28,Gesamt!$A$5:$D$300,2,FALSE)</f>
        <v>Eickmann</v>
      </c>
      <c r="D28" s="2" t="str">
        <f>+VLOOKUP($B28,Gesamt!$A$5:$D$300,3,FALSE)</f>
        <v>Morten</v>
      </c>
      <c r="E28" s="1" t="str">
        <f>+VLOOKUP($B28,Gesamt!$A$5:$D$300,4,FALSE)</f>
        <v>Bad Bentheim</v>
      </c>
      <c r="F28" s="10" t="str">
        <f>+VLOOKUP($B28,Gesamt!$A$5:$F$300,5,FALSE)</f>
        <v>36,08</v>
      </c>
      <c r="G28" s="10" t="str">
        <f>+VLOOKUP($B28,Gesamt!$A$5:$G$300,6,FALSE)</f>
        <v>37,30</v>
      </c>
      <c r="H28" s="10" t="str">
        <f>+VLOOKUP($B28,Gesamt!$A$5:$H$300,7,FALSE)</f>
        <v>36,32</v>
      </c>
      <c r="I28" s="10" t="str">
        <f>+VLOOKUP($B28,Gesamt!$A$5:$I$300,8,FALSE)</f>
        <v>38,11</v>
      </c>
      <c r="J28" s="10">
        <f>+VLOOKUP($B28,Gesamt!$A$5:$Q$300,9,FALSE)</f>
        <v>0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3"/>
        <v>147.81</v>
      </c>
      <c r="S28" s="8">
        <f t="shared" si="2"/>
        <v>-147.81</v>
      </c>
    </row>
    <row r="29" spans="1:19" ht="12.75">
      <c r="A29" s="1">
        <f t="shared" si="1"/>
        <v>22</v>
      </c>
      <c r="B29" s="6">
        <v>312</v>
      </c>
      <c r="C29" s="2" t="str">
        <f>+VLOOKUP($B29,Gesamt!$A$5:$D$300,2,FALSE)</f>
        <v>Deck</v>
      </c>
      <c r="D29" s="2" t="str">
        <f>+VLOOKUP($B29,Gesamt!$A$5:$D$300,3,FALSE)</f>
        <v>Manuel</v>
      </c>
      <c r="E29" s="1" t="str">
        <f>+VLOOKUP($B29,Gesamt!$A$5:$D$300,4,FALSE)</f>
        <v>Simmerath</v>
      </c>
      <c r="F29" s="10" t="str">
        <f>+VLOOKUP($B29,Gesamt!$A$5:$F$300,5,FALSE)</f>
        <v>37,27</v>
      </c>
      <c r="G29" s="10" t="str">
        <f>+VLOOKUP($B29,Gesamt!$A$5:$G$300,6,FALSE)</f>
        <v>36,48</v>
      </c>
      <c r="H29" s="10" t="str">
        <f>+VLOOKUP($B29,Gesamt!$A$5:$H$300,7,FALSE)</f>
        <v>37,21</v>
      </c>
      <c r="I29" s="10" t="str">
        <f>+VLOOKUP($B29,Gesamt!$A$5:$I$300,8,FALSE)</f>
        <v>36,92</v>
      </c>
      <c r="J29" s="10">
        <f>+VLOOKUP($B29,Gesamt!$A$5:$Q$300,9,FALSE)</f>
        <v>0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3"/>
        <v>147.88</v>
      </c>
      <c r="S29" s="8">
        <f t="shared" si="2"/>
        <v>-147.88</v>
      </c>
    </row>
    <row r="30" spans="1:19" ht="12.75">
      <c r="A30" s="1">
        <f t="shared" si="1"/>
        <v>23</v>
      </c>
      <c r="B30" s="6">
        <v>357</v>
      </c>
      <c r="C30" s="2" t="str">
        <f>+VLOOKUP($B30,Gesamt!$A$5:$D$300,2,FALSE)</f>
        <v>Voß</v>
      </c>
      <c r="D30" s="2" t="str">
        <f>+VLOOKUP($B30,Gesamt!$A$5:$D$300,3,FALSE)</f>
        <v>Marie-Charlotte</v>
      </c>
      <c r="E30" s="1" t="str">
        <f>+VLOOKUP($B30,Gesamt!$A$5:$D$300,4,FALSE)</f>
        <v>Bergkamen</v>
      </c>
      <c r="F30" s="10" t="str">
        <f>+VLOOKUP($B30,Gesamt!$A$5:$F$300,5,FALSE)</f>
        <v>36,72</v>
      </c>
      <c r="G30" s="10" t="str">
        <f>+VLOOKUP($B30,Gesamt!$A$5:$G$300,6,FALSE)</f>
        <v>37,07</v>
      </c>
      <c r="H30" s="10" t="str">
        <f>+VLOOKUP($B30,Gesamt!$A$5:$H$300,7,FALSE)</f>
        <v>36,49</v>
      </c>
      <c r="I30" s="10" t="str">
        <f>+VLOOKUP($B30,Gesamt!$A$5:$I$300,8,FALSE)</f>
        <v>37,69</v>
      </c>
      <c r="J30" s="10">
        <f>+VLOOKUP($B30,Gesamt!$A$5:$Q$300,9,FALSE)</f>
        <v>0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3"/>
        <v>147.97</v>
      </c>
      <c r="S30" s="8">
        <f t="shared" si="2"/>
        <v>-147.97</v>
      </c>
    </row>
    <row r="31" spans="1:19" ht="12.75">
      <c r="A31" s="1">
        <f t="shared" si="1"/>
        <v>24</v>
      </c>
      <c r="B31" s="6">
        <v>337</v>
      </c>
      <c r="C31" s="2" t="str">
        <f>+VLOOKUP($B31,Gesamt!$A$5:$D$300,2,FALSE)</f>
        <v>Fregin</v>
      </c>
      <c r="D31" s="2" t="str">
        <f>+VLOOKUP($B31,Gesamt!$A$5:$D$300,3,FALSE)</f>
        <v>Lara</v>
      </c>
      <c r="E31" s="1" t="str">
        <f>+VLOOKUP($B31,Gesamt!$A$5:$D$300,4,FALSE)</f>
        <v>Friedrichsfeld</v>
      </c>
      <c r="F31" s="10" t="str">
        <f>+VLOOKUP($B31,Gesamt!$A$5:$F$300,5,FALSE)</f>
        <v>36,46</v>
      </c>
      <c r="G31" s="10" t="str">
        <f>+VLOOKUP($B31,Gesamt!$A$5:$G$300,6,FALSE)</f>
        <v>37,12</v>
      </c>
      <c r="H31" s="10" t="str">
        <f>+VLOOKUP($B31,Gesamt!$A$5:$H$300,7,FALSE)</f>
        <v>36,52</v>
      </c>
      <c r="I31" s="10" t="str">
        <f>+VLOOKUP($B31,Gesamt!$A$5:$I$300,8,FALSE)</f>
        <v>37,94</v>
      </c>
      <c r="J31" s="10">
        <f>+VLOOKUP($B31,Gesamt!$A$5:$Q$300,9,FALSE)</f>
        <v>0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3"/>
        <v>148.04</v>
      </c>
      <c r="S31" s="8">
        <f t="shared" si="2"/>
        <v>-148.04</v>
      </c>
    </row>
    <row r="32" spans="1:19" ht="12.75">
      <c r="A32" s="1">
        <f t="shared" si="1"/>
        <v>25</v>
      </c>
      <c r="B32" s="6">
        <v>366</v>
      </c>
      <c r="C32" s="2" t="str">
        <f>+VLOOKUP($B32,Gesamt!$A$5:$D$300,2,FALSE)</f>
        <v>Müller</v>
      </c>
      <c r="D32" s="2" t="str">
        <f>+VLOOKUP($B32,Gesamt!$A$5:$D$300,3,FALSE)</f>
        <v>Julian</v>
      </c>
      <c r="E32" s="1" t="str">
        <f>+VLOOKUP($B32,Gesamt!$A$5:$D$300,4,FALSE)</f>
        <v>Friedrichsfeld</v>
      </c>
      <c r="F32" s="10" t="str">
        <f>+VLOOKUP($B32,Gesamt!$A$5:$F$300,5,FALSE)</f>
        <v>36,31</v>
      </c>
      <c r="G32" s="10" t="str">
        <f>+VLOOKUP($B32,Gesamt!$A$5:$G$300,6,FALSE)</f>
        <v>37,21</v>
      </c>
      <c r="H32" s="10" t="str">
        <f>+VLOOKUP($B32,Gesamt!$A$5:$H$300,7,FALSE)</f>
        <v>36,66</v>
      </c>
      <c r="I32" s="10" t="str">
        <f>+VLOOKUP($B32,Gesamt!$A$5:$I$300,8,FALSE)</f>
        <v>38,07</v>
      </c>
      <c r="J32" s="10">
        <f>+VLOOKUP($B32,Gesamt!$A$5:$Q$300,9,FALSE)</f>
        <v>0</v>
      </c>
      <c r="K32" s="10">
        <f>+VLOOKUP($B32,Gesamt!$A$5:$Q$300,10,FALSE)</f>
        <v>0</v>
      </c>
      <c r="L32" s="10">
        <f>+VLOOKUP($B32,Gesamt!$A$5:$Q$300,11,FALSE)</f>
        <v>0</v>
      </c>
      <c r="M32" s="10">
        <f>+VLOOKUP($B32,Gesamt!$A$5:$Q$300,12,FALSE)</f>
        <v>0</v>
      </c>
      <c r="N32" s="10">
        <f>+VLOOKUP($B32,Gesamt!$A$5:$Q$300,13,FALSE)</f>
        <v>0</v>
      </c>
      <c r="O32" s="10">
        <f>+VLOOKUP($B32,Gesamt!$A$5:$Q$300,14,FALSE)</f>
        <v>0</v>
      </c>
      <c r="P32" s="10">
        <f>+VLOOKUP($B32,Gesamt!$A$5:$Q$300,15,FALSE)</f>
        <v>0</v>
      </c>
      <c r="Q32" s="10">
        <f>+VLOOKUP($B32,Gesamt!$A$5:$Q$300,16,FALSE)</f>
        <v>0</v>
      </c>
      <c r="R32" s="10">
        <f t="shared" si="3"/>
        <v>148.25</v>
      </c>
      <c r="S32" s="8">
        <f t="shared" si="2"/>
        <v>-148.25</v>
      </c>
    </row>
    <row r="33" spans="1:19" ht="12.75">
      <c r="A33" s="1">
        <f t="shared" si="1"/>
        <v>26</v>
      </c>
      <c r="B33" s="6">
        <v>303</v>
      </c>
      <c r="C33" s="2" t="str">
        <f>+VLOOKUP($B33,Gesamt!$A$5:$D$300,2,FALSE)</f>
        <v>Sulitze</v>
      </c>
      <c r="D33" s="2" t="str">
        <f>+VLOOKUP($B33,Gesamt!$A$5:$D$300,3,FALSE)</f>
        <v>Franziska</v>
      </c>
      <c r="E33" s="1" t="str">
        <f>+VLOOKUP($B33,Gesamt!$A$5:$D$300,4,FALSE)</f>
        <v>Bergkamen</v>
      </c>
      <c r="F33" s="10" t="str">
        <f>+VLOOKUP($B33,Gesamt!$A$5:$F$300,5,FALSE)</f>
        <v>36,63</v>
      </c>
      <c r="G33" s="10" t="str">
        <f>+VLOOKUP($B33,Gesamt!$A$5:$G$300,6,FALSE)</f>
        <v>37,47</v>
      </c>
      <c r="H33" s="10" t="str">
        <f>+VLOOKUP($B33,Gesamt!$A$5:$H$300,7,FALSE)</f>
        <v>36,51</v>
      </c>
      <c r="I33" s="10" t="str">
        <f>+VLOOKUP($B33,Gesamt!$A$5:$I$300,8,FALSE)</f>
        <v>37,85</v>
      </c>
      <c r="J33" s="10">
        <f>+VLOOKUP($B33,Gesamt!$A$5:$Q$300,9,FALSE)</f>
        <v>0</v>
      </c>
      <c r="K33" s="10">
        <f>+VLOOKUP($B33,Gesamt!$A$5:$Q$300,10,FALSE)</f>
        <v>0</v>
      </c>
      <c r="L33" s="10">
        <f>+VLOOKUP($B33,Gesamt!$A$5:$Q$300,11,FALSE)</f>
        <v>0</v>
      </c>
      <c r="M33" s="10">
        <f>+VLOOKUP($B33,Gesamt!$A$5:$Q$300,12,FALSE)</f>
        <v>0</v>
      </c>
      <c r="N33" s="10">
        <f>+VLOOKUP($B33,Gesamt!$A$5:$Q$300,13,FALSE)</f>
        <v>0</v>
      </c>
      <c r="O33" s="10">
        <f>+VLOOKUP($B33,Gesamt!$A$5:$Q$300,14,FALSE)</f>
        <v>0</v>
      </c>
      <c r="P33" s="10">
        <f>+VLOOKUP($B33,Gesamt!$A$5:$Q$300,15,FALSE)</f>
        <v>0</v>
      </c>
      <c r="Q33" s="10">
        <f>+VLOOKUP($B33,Gesamt!$A$5:$Q$300,16,FALSE)</f>
        <v>0</v>
      </c>
      <c r="R33" s="10">
        <f t="shared" si="3"/>
        <v>148.46</v>
      </c>
      <c r="S33" s="8">
        <f t="shared" si="2"/>
        <v>-148.46</v>
      </c>
    </row>
    <row r="34" spans="1:19" ht="12.75">
      <c r="A34" s="1">
        <f t="shared" si="1"/>
        <v>27</v>
      </c>
      <c r="B34" s="6">
        <v>340</v>
      </c>
      <c r="C34" s="2" t="str">
        <f>+VLOOKUP($B34,Gesamt!$A$5:$D$300,2,FALSE)</f>
        <v>Sippekamp</v>
      </c>
      <c r="D34" s="2" t="str">
        <f>+VLOOKUP($B34,Gesamt!$A$5:$D$300,3,FALSE)</f>
        <v>Marco</v>
      </c>
      <c r="E34" s="1" t="str">
        <f>+VLOOKUP($B34,Gesamt!$A$5:$D$300,4,FALSE)</f>
        <v>Friedrichsfeld</v>
      </c>
      <c r="F34" s="10" t="str">
        <f>+VLOOKUP($B34,Gesamt!$A$5:$F$300,5,FALSE)</f>
        <v>37,22</v>
      </c>
      <c r="G34" s="10" t="str">
        <f>+VLOOKUP($B34,Gesamt!$A$5:$G$300,6,FALSE)</f>
        <v>36,51</v>
      </c>
      <c r="H34" s="10" t="str">
        <f>+VLOOKUP($B34,Gesamt!$A$5:$H$300,7,FALSE)</f>
        <v>37,88</v>
      </c>
      <c r="I34" s="10" t="str">
        <f>+VLOOKUP($B34,Gesamt!$A$5:$I$300,8,FALSE)</f>
        <v>37,37</v>
      </c>
      <c r="J34" s="10">
        <f>+VLOOKUP($B34,Gesamt!$A$5:$Q$300,9,FALSE)</f>
        <v>0</v>
      </c>
      <c r="K34" s="10">
        <f>+VLOOKUP($B34,Gesamt!$A$5:$Q$300,10,FALSE)</f>
        <v>0</v>
      </c>
      <c r="L34" s="10">
        <f>+VLOOKUP($B34,Gesamt!$A$5:$Q$300,11,FALSE)</f>
        <v>0</v>
      </c>
      <c r="M34" s="10">
        <f>+VLOOKUP($B34,Gesamt!$A$5:$Q$300,12,FALSE)</f>
        <v>0</v>
      </c>
      <c r="N34" s="10">
        <f>+VLOOKUP($B34,Gesamt!$A$5:$Q$300,13,FALSE)</f>
        <v>0</v>
      </c>
      <c r="O34" s="10">
        <f>+VLOOKUP($B34,Gesamt!$A$5:$Q$300,14,FALSE)</f>
        <v>0</v>
      </c>
      <c r="P34" s="10">
        <f>+VLOOKUP($B34,Gesamt!$A$5:$Q$300,15,FALSE)</f>
        <v>0</v>
      </c>
      <c r="Q34" s="10">
        <f>+VLOOKUP($B34,Gesamt!$A$5:$Q$300,16,FALSE)</f>
        <v>0</v>
      </c>
      <c r="R34" s="10">
        <f t="shared" si="3"/>
        <v>148.98</v>
      </c>
      <c r="S34" s="8">
        <f t="shared" si="2"/>
        <v>-148.98</v>
      </c>
    </row>
    <row r="35" spans="1:19" ht="12.75">
      <c r="A35" s="1">
        <f t="shared" si="1"/>
        <v>28</v>
      </c>
      <c r="B35" s="6">
        <v>311</v>
      </c>
      <c r="C35" s="2" t="str">
        <f>+VLOOKUP($B35,Gesamt!$A$5:$D$300,2,FALSE)</f>
        <v>Konietzny</v>
      </c>
      <c r="D35" s="2" t="str">
        <f>+VLOOKUP($B35,Gesamt!$A$5:$D$300,3,FALSE)</f>
        <v>Mario</v>
      </c>
      <c r="E35" s="1" t="str">
        <f>+VLOOKUP($B35,Gesamt!$A$5:$D$300,4,FALSE)</f>
        <v>Kerpen</v>
      </c>
      <c r="F35" s="10" t="str">
        <f>+VLOOKUP($B35,Gesamt!$A$5:$F$300,5,FALSE)</f>
        <v>36,98</v>
      </c>
      <c r="G35" s="10" t="str">
        <f>+VLOOKUP($B35,Gesamt!$A$5:$G$300,6,FALSE)</f>
        <v>37,34</v>
      </c>
      <c r="H35" s="10" t="str">
        <f>+VLOOKUP($B35,Gesamt!$A$5:$H$300,7,FALSE)</f>
        <v>37,18</v>
      </c>
      <c r="I35" s="10" t="str">
        <f>+VLOOKUP($B35,Gesamt!$A$5:$I$300,8,FALSE)</f>
        <v>38,01</v>
      </c>
      <c r="J35" s="10">
        <f>+VLOOKUP($B35,Gesamt!$A$5:$Q$300,9,FALSE)</f>
        <v>0</v>
      </c>
      <c r="K35" s="10">
        <f>+VLOOKUP($B35,Gesamt!$A$5:$Q$300,10,FALSE)</f>
        <v>0</v>
      </c>
      <c r="L35" s="10">
        <f>+VLOOKUP($B35,Gesamt!$A$5:$Q$300,11,FALSE)</f>
        <v>0</v>
      </c>
      <c r="M35" s="10">
        <f>+VLOOKUP($B35,Gesamt!$A$5:$Q$300,12,FALSE)</f>
        <v>0</v>
      </c>
      <c r="N35" s="10">
        <f>+VLOOKUP($B35,Gesamt!$A$5:$Q$300,13,FALSE)</f>
        <v>0</v>
      </c>
      <c r="O35" s="10">
        <f>+VLOOKUP($B35,Gesamt!$A$5:$Q$300,14,FALSE)</f>
        <v>0</v>
      </c>
      <c r="P35" s="10">
        <f>+VLOOKUP($B35,Gesamt!$A$5:$Q$300,15,FALSE)</f>
        <v>0</v>
      </c>
      <c r="Q35" s="10">
        <f>+VLOOKUP($B35,Gesamt!$A$5:$Q$300,16,FALSE)</f>
        <v>0</v>
      </c>
      <c r="R35" s="10">
        <f t="shared" si="3"/>
        <v>149.51</v>
      </c>
      <c r="S35" s="8">
        <f t="shared" si="2"/>
        <v>-149.51</v>
      </c>
    </row>
    <row r="36" spans="1:19" ht="12.75">
      <c r="A36" s="1">
        <f t="shared" si="1"/>
        <v>29</v>
      </c>
      <c r="B36" s="6">
        <v>363</v>
      </c>
      <c r="C36" s="2" t="str">
        <f>+VLOOKUP($B36,Gesamt!$A$5:$D$300,2,FALSE)</f>
        <v>Brüggemann</v>
      </c>
      <c r="D36" s="2" t="str">
        <f>+VLOOKUP($B36,Gesamt!$A$5:$D$300,3,FALSE)</f>
        <v>Jenny</v>
      </c>
      <c r="E36" s="1" t="str">
        <f>+VLOOKUP($B36,Gesamt!$A$5:$D$300,4,FALSE)</f>
        <v>Havixbeck</v>
      </c>
      <c r="F36" s="10" t="str">
        <f>+VLOOKUP($B36,Gesamt!$A$5:$F$300,5,FALSE)</f>
        <v>37,11</v>
      </c>
      <c r="G36" s="10" t="str">
        <f>+VLOOKUP($B36,Gesamt!$A$5:$G$300,6,FALSE)</f>
        <v>37,71</v>
      </c>
      <c r="H36" s="10" t="str">
        <f>+VLOOKUP($B36,Gesamt!$A$5:$H$300,7,FALSE)</f>
        <v>36,91</v>
      </c>
      <c r="I36" s="10" t="str">
        <f>+VLOOKUP($B36,Gesamt!$A$5:$I$300,8,FALSE)</f>
        <v>38,83</v>
      </c>
      <c r="J36" s="10">
        <f>+VLOOKUP($B36,Gesamt!$A$5:$Q$300,9,FALSE)</f>
        <v>0</v>
      </c>
      <c r="K36" s="10">
        <f>+VLOOKUP($B36,Gesamt!$A$5:$Q$300,10,FALSE)</f>
        <v>0</v>
      </c>
      <c r="L36" s="10">
        <f>+VLOOKUP($B36,Gesamt!$A$5:$Q$300,11,FALSE)</f>
        <v>0</v>
      </c>
      <c r="M36" s="10">
        <f>+VLOOKUP($B36,Gesamt!$A$5:$Q$300,12,FALSE)</f>
        <v>0</v>
      </c>
      <c r="N36" s="10">
        <f>+VLOOKUP($B36,Gesamt!$A$5:$Q$300,13,FALSE)</f>
        <v>0</v>
      </c>
      <c r="O36" s="10">
        <f>+VLOOKUP($B36,Gesamt!$A$5:$Q$300,14,FALSE)</f>
        <v>0</v>
      </c>
      <c r="P36" s="10">
        <f>+VLOOKUP($B36,Gesamt!$A$5:$Q$300,15,FALSE)</f>
        <v>0</v>
      </c>
      <c r="Q36" s="10">
        <f>+VLOOKUP($B36,Gesamt!$A$5:$Q$300,16,FALSE)</f>
        <v>0</v>
      </c>
      <c r="R36" s="10">
        <f t="shared" si="3"/>
        <v>150.56</v>
      </c>
      <c r="S36" s="8">
        <f t="shared" si="2"/>
        <v>-150.56</v>
      </c>
    </row>
    <row r="37" spans="1:19" ht="12.75">
      <c r="A37" s="1">
        <f t="shared" si="1"/>
        <v>30</v>
      </c>
      <c r="B37" s="6">
        <v>384</v>
      </c>
      <c r="C37" s="2" t="str">
        <f>+VLOOKUP($B37,Gesamt!$A$5:$D$300,2,FALSE)</f>
        <v>Walsh</v>
      </c>
      <c r="D37" s="2" t="str">
        <f>+VLOOKUP($B37,Gesamt!$A$5:$D$300,3,FALSE)</f>
        <v>Johannes</v>
      </c>
      <c r="E37" s="1" t="str">
        <f>+VLOOKUP($B37,Gesamt!$A$5:$D$300,4,FALSE)</f>
        <v>Schledehausen</v>
      </c>
      <c r="F37" s="10" t="str">
        <f>+VLOOKUP($B37,Gesamt!$A$5:$F$300,5,FALSE)</f>
        <v>38,40</v>
      </c>
      <c r="G37" s="10" t="str">
        <f>+VLOOKUP($B37,Gesamt!$A$5:$G$300,6,FALSE)</f>
        <v>37,29</v>
      </c>
      <c r="H37" s="10" t="str">
        <f>+VLOOKUP($B37,Gesamt!$A$5:$H$300,7,FALSE)</f>
        <v>38,34</v>
      </c>
      <c r="I37" s="10" t="str">
        <f>+VLOOKUP($B37,Gesamt!$A$5:$I$300,8,FALSE)</f>
        <v>38,35</v>
      </c>
      <c r="J37" s="10">
        <f>+VLOOKUP($B37,Gesamt!$A$5:$Q$300,9,FALSE)</f>
        <v>0</v>
      </c>
      <c r="K37" s="10">
        <f>+VLOOKUP($B37,Gesamt!$A$5:$Q$300,10,FALSE)</f>
        <v>0</v>
      </c>
      <c r="L37" s="10">
        <f>+VLOOKUP($B37,Gesamt!$A$5:$Q$300,11,FALSE)</f>
        <v>0</v>
      </c>
      <c r="M37" s="10">
        <f>+VLOOKUP($B37,Gesamt!$A$5:$Q$300,12,FALSE)</f>
        <v>0</v>
      </c>
      <c r="N37" s="10">
        <f>+VLOOKUP($B37,Gesamt!$A$5:$Q$300,13,FALSE)</f>
        <v>0</v>
      </c>
      <c r="O37" s="10">
        <f>+VLOOKUP($B37,Gesamt!$A$5:$Q$300,14,FALSE)</f>
        <v>0</v>
      </c>
      <c r="P37" s="10">
        <f>+VLOOKUP($B37,Gesamt!$A$5:$Q$300,15,FALSE)</f>
        <v>0</v>
      </c>
      <c r="Q37" s="10">
        <f>+VLOOKUP($B37,Gesamt!$A$5:$Q$300,16,FALSE)</f>
        <v>0</v>
      </c>
      <c r="R37" s="10">
        <f t="shared" si="3"/>
        <v>152.38</v>
      </c>
      <c r="S37" s="8">
        <f t="shared" si="2"/>
        <v>-152.38</v>
      </c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&amp;CSchledehausener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2008-06-16T07:01:53Z</cp:lastPrinted>
  <dcterms:created xsi:type="dcterms:W3CDTF">2000-04-24T15:54:13Z</dcterms:created>
  <dcterms:modified xsi:type="dcterms:W3CDTF">2008-06-16T07:02:35Z</dcterms:modified>
  <cp:category/>
  <cp:version/>
  <cp:contentType/>
  <cp:contentStatus/>
</cp:coreProperties>
</file>