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7"/>
  </bookViews>
  <sheets>
    <sheet name="Gesamt" sheetId="1" r:id="rId1"/>
    <sheet name="Junior Ort" sheetId="2" r:id="rId2"/>
    <sheet name="Senior Ort " sheetId="3" r:id="rId3"/>
    <sheet name="Junior Gäste" sheetId="4" r:id="rId4"/>
    <sheet name="Senior Gäste" sheetId="5" r:id="rId5"/>
    <sheet name="Elite XL" sheetId="6" r:id="rId6"/>
    <sheet name="Elite XL Ort" sheetId="7" r:id="rId7"/>
    <sheet name="Quali JUNIOR" sheetId="8" r:id="rId8"/>
    <sheet name="Quali Senior " sheetId="9" r:id="rId9"/>
    <sheet name="Sonstige" sheetId="10" r:id="rId10"/>
  </sheets>
  <definedNames>
    <definedName name="_xlnm.Print_Titles" localSheetId="5">'Elite XL'!$7:$7</definedName>
    <definedName name="_xlnm.Print_Titles" localSheetId="0">'Gesamt'!$4:$4</definedName>
    <definedName name="_xlnm.Print_Titles" localSheetId="3">'Junior Gäste'!$7:$7</definedName>
    <definedName name="_xlnm.Print_Titles" localSheetId="1">'Junior Ort'!$7:$7</definedName>
    <definedName name="_xlnm.Print_Titles" localSheetId="7">'Quali JUNIOR'!$7:$7</definedName>
    <definedName name="_xlnm.Print_Titles" localSheetId="8">'Quali Senior '!$7:$7</definedName>
    <definedName name="_xlnm.Print_Titles" localSheetId="4">'Senior Gäste'!$7:$7</definedName>
    <definedName name="_xlnm.Print_Titles" localSheetId="2">'Senior Ort '!$7:$7</definedName>
    <definedName name="_xlnm.Print_Titles" localSheetId="9">'Sonstige'!$7:$7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<sst xmlns="http://schemas.openxmlformats.org/spreadsheetml/2006/main" count="753" uniqueCount="364">
  <si>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</si>
  <si>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</si>
  <si>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</si>
  <si>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</si>
  <si>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</si>
  <si>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</si>
  <si>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</si>
  <si>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</si>
  <si>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</si>
  <si>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</si>
  <si>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</si>
  <si>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</si>
  <si>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</si>
  <si>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</si>
  <si>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</si>
  <si>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</si>
  <si>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</si>
  <si>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</si>
  <si>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</si>
  <si>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</si>
  <si>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</si>
  <si>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</si>
  <si>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</si>
  <si>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Julian</t>
  </si>
  <si>
    <t>Kerpen</t>
  </si>
  <si>
    <t>Leismann</t>
  </si>
  <si>
    <t>Valtwies</t>
  </si>
  <si>
    <t>Eckert</t>
  </si>
  <si>
    <t>Ricker</t>
  </si>
  <si>
    <t>Sulitze</t>
  </si>
  <si>
    <t>Isaac</t>
  </si>
  <si>
    <t>Förster</t>
  </si>
  <si>
    <t>Brüggemann</t>
  </si>
  <si>
    <t>Dominik</t>
  </si>
  <si>
    <t>Tom</t>
  </si>
  <si>
    <t>Sebastian</t>
  </si>
  <si>
    <t>Franziska</t>
  </si>
  <si>
    <t>Jana-Lena</t>
  </si>
  <si>
    <t>Marvin</t>
  </si>
  <si>
    <t>Jan</t>
  </si>
  <si>
    <t>Patrick</t>
  </si>
  <si>
    <t>Laura</t>
  </si>
  <si>
    <t>Mettingen</t>
  </si>
  <si>
    <t>Havixbeck</t>
  </si>
  <si>
    <t>Simmerath</t>
  </si>
  <si>
    <t>Overath</t>
  </si>
  <si>
    <t>Friedrichsfeld</t>
  </si>
  <si>
    <t>Bad Bentheim</t>
  </si>
  <si>
    <t>Bergkamen</t>
  </si>
  <si>
    <t>Stromberg</t>
  </si>
  <si>
    <t>Rheine</t>
  </si>
  <si>
    <t>Lorenz</t>
  </si>
  <si>
    <t>Mountain</t>
  </si>
  <si>
    <t>Daniel</t>
  </si>
  <si>
    <t>Hannah</t>
  </si>
  <si>
    <t>Angelique</t>
  </si>
  <si>
    <t>Moritz</t>
  </si>
  <si>
    <t>Jenny</t>
  </si>
  <si>
    <t>Oliver</t>
  </si>
  <si>
    <t>Xanten</t>
  </si>
  <si>
    <t>Wetter</t>
  </si>
  <si>
    <t>Billerbeck</t>
  </si>
  <si>
    <t>Michaela</t>
  </si>
  <si>
    <t>Marcel</t>
  </si>
  <si>
    <t>Marie-Charlotte</t>
  </si>
  <si>
    <t>Voß</t>
  </si>
  <si>
    <t>Dircks</t>
  </si>
  <si>
    <t>Denise</t>
  </si>
  <si>
    <t>Nickel</t>
  </si>
  <si>
    <t>Philipp</t>
  </si>
  <si>
    <t>Nina</t>
  </si>
  <si>
    <t>Plinius</t>
  </si>
  <si>
    <t>Erik</t>
  </si>
  <si>
    <t>Sabrina</t>
  </si>
  <si>
    <t>Elges</t>
  </si>
  <si>
    <t>Lammers</t>
  </si>
  <si>
    <t>Hagenbrock</t>
  </si>
  <si>
    <t>Wallmeyer</t>
  </si>
  <si>
    <t>Bea</t>
  </si>
  <si>
    <t>Jost</t>
  </si>
  <si>
    <t>Hummels</t>
  </si>
  <si>
    <t>Melissa</t>
  </si>
  <si>
    <t>Meyer</t>
  </si>
  <si>
    <t>Elena</t>
  </si>
  <si>
    <t>Overwaul</t>
  </si>
  <si>
    <t>Lennart</t>
  </si>
  <si>
    <t>Nesbit</t>
  </si>
  <si>
    <t>Philip</t>
  </si>
  <si>
    <t>Johannes</t>
  </si>
  <si>
    <t>Marius</t>
  </si>
  <si>
    <t>Robin</t>
  </si>
  <si>
    <t>Paul</t>
  </si>
  <si>
    <t>Neuhaus</t>
  </si>
  <si>
    <t>Näther</t>
  </si>
  <si>
    <t>Jacqueline</t>
  </si>
  <si>
    <t>Lange</t>
  </si>
  <si>
    <t>Florian</t>
  </si>
  <si>
    <t>Dirks</t>
  </si>
  <si>
    <t>Gloe</t>
  </si>
  <si>
    <t>Luisa</t>
  </si>
  <si>
    <t>Quadvlieg</t>
  </si>
  <si>
    <t>Rödder</t>
  </si>
  <si>
    <t>Steven</t>
  </si>
  <si>
    <t>Freudenberg</t>
  </si>
  <si>
    <t>Stoll</t>
  </si>
  <si>
    <t>Caroline</t>
  </si>
  <si>
    <t>Hilgemann</t>
  </si>
  <si>
    <t>Krabus</t>
  </si>
  <si>
    <t>Laurenz</t>
  </si>
  <si>
    <t>Sonneborn</t>
  </si>
  <si>
    <t>Roland</t>
  </si>
  <si>
    <t>Reutter</t>
  </si>
  <si>
    <t>Hans</t>
  </si>
  <si>
    <t>Ina</t>
  </si>
  <si>
    <t>Arndt</t>
  </si>
  <si>
    <t>Küschall</t>
  </si>
  <si>
    <t>Kilian</t>
  </si>
  <si>
    <t>Kessling</t>
  </si>
  <si>
    <t>Sophie</t>
  </si>
  <si>
    <t>Erfurt</t>
  </si>
  <si>
    <t>Luca</t>
  </si>
  <si>
    <t>Nießen</t>
  </si>
  <si>
    <t>Nicolas</t>
  </si>
  <si>
    <t>Gröning</t>
  </si>
  <si>
    <t>Luca-Alessandro</t>
  </si>
  <si>
    <t>Cindy</t>
  </si>
  <si>
    <t>Stalfort</t>
  </si>
  <si>
    <t>Lennard</t>
  </si>
  <si>
    <t>Marrder</t>
  </si>
  <si>
    <t>Jakob</t>
  </si>
  <si>
    <t>Kallabis</t>
  </si>
  <si>
    <t>Bruns</t>
  </si>
  <si>
    <t>Sam</t>
  </si>
  <si>
    <t>Anna</t>
  </si>
  <si>
    <t>Stratenwerth</t>
  </si>
  <si>
    <t>Max</t>
  </si>
  <si>
    <t>Komp</t>
  </si>
  <si>
    <t>Rudzicki</t>
  </si>
  <si>
    <t>Bloch</t>
  </si>
  <si>
    <t>Christin</t>
  </si>
  <si>
    <t>Weitkamp</t>
  </si>
  <si>
    <t>Niklas</t>
  </si>
  <si>
    <t>Joos</t>
  </si>
  <si>
    <t>Maurice</t>
  </si>
  <si>
    <t>Verspohl</t>
  </si>
  <si>
    <t>Calvin</t>
  </si>
  <si>
    <t>Linke</t>
  </si>
  <si>
    <t>Hoffmann</t>
  </si>
  <si>
    <t>Justin</t>
  </si>
  <si>
    <t>Brolle</t>
  </si>
  <si>
    <t>Felix</t>
  </si>
  <si>
    <t>Huppertz</t>
  </si>
  <si>
    <t>Lucas</t>
  </si>
  <si>
    <t>Lars</t>
  </si>
  <si>
    <t>Freudenstein</t>
  </si>
  <si>
    <t>Rieke</t>
  </si>
  <si>
    <t>Schledehausen</t>
  </si>
  <si>
    <t>Witt</t>
  </si>
  <si>
    <t>Maximilian</t>
  </si>
  <si>
    <t>Stagge</t>
  </si>
  <si>
    <t>Kelch</t>
  </si>
  <si>
    <t>Maria</t>
  </si>
  <si>
    <t>Jonas</t>
  </si>
  <si>
    <t>Ricarda</t>
  </si>
  <si>
    <t>Rickrat</t>
  </si>
  <si>
    <t>Romanov</t>
  </si>
  <si>
    <t>Roman</t>
  </si>
  <si>
    <t>37,20</t>
  </si>
  <si>
    <t>38,44</t>
  </si>
  <si>
    <t>37,24</t>
  </si>
  <si>
    <t>37,69</t>
  </si>
  <si>
    <t>36,70</t>
  </si>
  <si>
    <t>37,87</t>
  </si>
  <si>
    <t>36,86</t>
  </si>
  <si>
    <t>38,42</t>
  </si>
  <si>
    <t>36,40</t>
  </si>
  <si>
    <t>36,61</t>
  </si>
  <si>
    <t>36,60</t>
  </si>
  <si>
    <t>36,85</t>
  </si>
  <si>
    <t>37,32</t>
  </si>
  <si>
    <t>37,36</t>
  </si>
  <si>
    <t>36,93</t>
  </si>
  <si>
    <t>37,19</t>
  </si>
  <si>
    <t>36,87</t>
  </si>
  <si>
    <t>37,50</t>
  </si>
  <si>
    <t>37,70</t>
  </si>
  <si>
    <t>36,83</t>
  </si>
  <si>
    <t>37,03</t>
  </si>
  <si>
    <t>37,33</t>
  </si>
  <si>
    <t>38,00</t>
  </si>
  <si>
    <t>37,18</t>
  </si>
  <si>
    <t>37,45</t>
  </si>
  <si>
    <t>38,15</t>
  </si>
  <si>
    <t>37,88</t>
  </si>
  <si>
    <t>37,89</t>
  </si>
  <si>
    <t>37,21</t>
  </si>
  <si>
    <t>36,10</t>
  </si>
  <si>
    <t>36,26</t>
  </si>
  <si>
    <t>35,52</t>
  </si>
  <si>
    <t>36,80</t>
  </si>
  <si>
    <t>35,48</t>
  </si>
  <si>
    <t>36,37</t>
  </si>
  <si>
    <t>35,24</t>
  </si>
  <si>
    <t>36,14</t>
  </si>
  <si>
    <t>35,82</t>
  </si>
  <si>
    <t>35,91</t>
  </si>
  <si>
    <t>35,40</t>
  </si>
  <si>
    <t>39,00</t>
  </si>
  <si>
    <t>35,55</t>
  </si>
  <si>
    <t>36,62</t>
  </si>
  <si>
    <t>36,15</t>
  </si>
  <si>
    <t>36,24</t>
  </si>
  <si>
    <t>35,32</t>
  </si>
  <si>
    <t>36,56</t>
  </si>
  <si>
    <t>34,96</t>
  </si>
  <si>
    <t>35,39</t>
  </si>
  <si>
    <t>35,86</t>
  </si>
  <si>
    <t>35,30</t>
  </si>
  <si>
    <t>35,33</t>
  </si>
  <si>
    <t>35,18</t>
  </si>
  <si>
    <t>35,59</t>
  </si>
  <si>
    <t>35,53</t>
  </si>
  <si>
    <t>35,64</t>
  </si>
  <si>
    <t>35,93</t>
  </si>
  <si>
    <t>35,25</t>
  </si>
  <si>
    <t>35,81</t>
  </si>
  <si>
    <t>35,54</t>
  </si>
  <si>
    <t>35,49</t>
  </si>
  <si>
    <t>35,74</t>
  </si>
  <si>
    <t>36,07</t>
  </si>
  <si>
    <t>45,54</t>
  </si>
  <si>
    <t>38,37</t>
  </si>
  <si>
    <t>38,71</t>
  </si>
  <si>
    <t>37,83</t>
  </si>
  <si>
    <t>38,12</t>
  </si>
  <si>
    <t>37,59</t>
  </si>
  <si>
    <t>37,79</t>
  </si>
  <si>
    <t>37,26</t>
  </si>
  <si>
    <t>38,02</t>
  </si>
  <si>
    <t>36,94</t>
  </si>
  <si>
    <t>38,10</t>
  </si>
  <si>
    <t>38,03</t>
  </si>
  <si>
    <t>37,60</t>
  </si>
  <si>
    <t>38,23</t>
  </si>
  <si>
    <t>37,11</t>
  </si>
  <si>
    <t>37,67</t>
  </si>
  <si>
    <t>37,16</t>
  </si>
  <si>
    <t>37,57</t>
  </si>
  <si>
    <t>37,39</t>
  </si>
  <si>
    <t>37,97</t>
  </si>
  <si>
    <t>36,81</t>
  </si>
  <si>
    <t>37,46</t>
  </si>
  <si>
    <t>37,93</t>
  </si>
  <si>
    <t>37,07</t>
  </si>
  <si>
    <t>37,74</t>
  </si>
  <si>
    <t>37,96</t>
  </si>
  <si>
    <t>38,16</t>
  </si>
  <si>
    <t>36,08</t>
  </si>
  <si>
    <t>36,23</t>
  </si>
  <si>
    <t>36,73</t>
  </si>
  <si>
    <t>37,25</t>
  </si>
  <si>
    <t>55,97</t>
  </si>
  <si>
    <t>36,29</t>
  </si>
  <si>
    <t>36,32</t>
  </si>
  <si>
    <t>36,01</t>
  </si>
  <si>
    <t>36,78</t>
  </si>
  <si>
    <t>37,06</t>
  </si>
  <si>
    <t>36,47</t>
  </si>
  <si>
    <t>35,71</t>
  </si>
  <si>
    <t>35,72</t>
  </si>
  <si>
    <t>35,79</t>
  </si>
  <si>
    <t>35,63</t>
  </si>
  <si>
    <t>36,25</t>
  </si>
  <si>
    <t>36,00</t>
  </si>
  <si>
    <t>36,20</t>
  </si>
  <si>
    <t>36,30</t>
  </si>
  <si>
    <t>36,39</t>
  </si>
  <si>
    <t>36,79</t>
  </si>
  <si>
    <t>35,85</t>
  </si>
  <si>
    <t>35,97</t>
  </si>
  <si>
    <t>36,05</t>
  </si>
  <si>
    <t>36,48</t>
  </si>
  <si>
    <t>53,48</t>
  </si>
  <si>
    <t>36,33</t>
  </si>
  <si>
    <t>43,52</t>
  </si>
  <si>
    <t>44,69</t>
  </si>
  <si>
    <t>37,52</t>
  </si>
  <si>
    <t>38,57</t>
  </si>
  <si>
    <t>37,41</t>
  </si>
  <si>
    <t>36,21</t>
  </si>
  <si>
    <t>37,48</t>
  </si>
  <si>
    <t>37,08</t>
  </si>
  <si>
    <t>37,58</t>
  </si>
  <si>
    <t>36,89</t>
  </si>
  <si>
    <t>36,88</t>
  </si>
  <si>
    <t>36,98</t>
  </si>
  <si>
    <t>37,23</t>
  </si>
  <si>
    <t>36,95</t>
  </si>
  <si>
    <t>37,29</t>
  </si>
  <si>
    <t>37,15</t>
  </si>
  <si>
    <t>37,04</t>
  </si>
  <si>
    <t>37,37</t>
  </si>
  <si>
    <t>37,61</t>
  </si>
  <si>
    <t>38,26</t>
  </si>
  <si>
    <t>38,70</t>
  </si>
  <si>
    <t>37,27</t>
  </si>
  <si>
    <t>37,71</t>
  </si>
  <si>
    <t>35,51</t>
  </si>
  <si>
    <t>37,14</t>
  </si>
  <si>
    <t>35,69</t>
  </si>
  <si>
    <t>36,22</t>
  </si>
  <si>
    <t>35,35</t>
  </si>
  <si>
    <t>36,11</t>
  </si>
  <si>
    <t>35,90</t>
  </si>
  <si>
    <t>35,88</t>
  </si>
  <si>
    <t>36,64</t>
  </si>
  <si>
    <t>36,36</t>
  </si>
  <si>
    <t>35,42</t>
  </si>
  <si>
    <t>36,09</t>
  </si>
  <si>
    <t>35,84</t>
  </si>
  <si>
    <t>35,68</t>
  </si>
  <si>
    <t>35,92</t>
  </si>
  <si>
    <t>35,98</t>
  </si>
  <si>
    <t>36,34</t>
  </si>
  <si>
    <t>36,65</t>
  </si>
  <si>
    <t>43,47</t>
  </si>
  <si>
    <t>45,94</t>
  </si>
  <si>
    <t>38,65</t>
  </si>
  <si>
    <t>38,72</t>
  </si>
  <si>
    <t>38,75</t>
  </si>
  <si>
    <t>38,93</t>
  </si>
  <si>
    <t>37,64</t>
  </si>
  <si>
    <t>37,00</t>
  </si>
  <si>
    <t>37,86</t>
  </si>
  <si>
    <t>37,84</t>
  </si>
  <si>
    <t>38,28</t>
  </si>
  <si>
    <t>38,24</t>
  </si>
  <si>
    <t>38,68</t>
  </si>
  <si>
    <t>39,01</t>
  </si>
  <si>
    <t>37,63</t>
  </si>
  <si>
    <t>37,56</t>
  </si>
  <si>
    <t>37,35</t>
  </si>
  <si>
    <t>35,31</t>
  </si>
  <si>
    <t>35,65</t>
  </si>
  <si>
    <t>35,67</t>
  </si>
  <si>
    <t>36,44</t>
  </si>
  <si>
    <t>36,50</t>
  </si>
  <si>
    <t>36,06</t>
  </si>
  <si>
    <t>35,99</t>
  </si>
  <si>
    <t>36,49</t>
  </si>
  <si>
    <t>35,83</t>
  </si>
  <si>
    <t>35,76</t>
  </si>
  <si>
    <t>35,94</t>
  </si>
  <si>
    <t>36,63</t>
  </si>
  <si>
    <t>36,18</t>
  </si>
  <si>
    <t>36,57</t>
  </si>
  <si>
    <t>36,90</t>
  </si>
  <si>
    <t>36,58</t>
  </si>
  <si>
    <t>35,56</t>
  </si>
  <si>
    <t>35,87</t>
  </si>
  <si>
    <t>35,61</t>
  </si>
  <si>
    <t>36,16</t>
  </si>
  <si>
    <t>43,67</t>
  </si>
  <si>
    <t>45,38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</si>
</sst>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right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286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33" t="s">
        <v>4</v>
      </c>
      <c r="B2" s="33"/>
      <c r="C2" s="33"/>
      <c r="D2" s="33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7"/>
    </row>
    <row r="3" spans="2:16" ht="12.75">
      <c r="B3" s="12"/>
      <c r="C3" s="12"/>
      <c r="D3" s="12"/>
      <c r="L3" s="34" t="s">
        <v>16</v>
      </c>
      <c r="M3" s="34"/>
      <c r="N3" s="34"/>
      <c r="O3" s="34"/>
      <c r="P3" s="34"/>
    </row>
    <row r="4" spans="1:17" ht="12.75">
      <c r="A4" s="13" t="s">
        <v>0</v>
      </c>
      <c r="B4" s="3" t="s">
        <v>1</v>
      </c>
      <c r="C4" s="3" t="s">
        <v>8</v>
      </c>
      <c r="D4" s="3" t="s">
        <v>2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18">
        <v>101</v>
      </c>
      <c r="B5" s="19" t="s">
        <v>68</v>
      </c>
      <c r="C5" s="19" t="s">
        <v>69</v>
      </c>
      <c r="D5" s="19" t="s">
        <v>24</v>
      </c>
      <c r="E5" s="8" t="s">
        <v>173</v>
      </c>
      <c r="F5" s="8" t="s">
        <v>237</v>
      </c>
      <c r="G5" s="8" t="s">
        <v>291</v>
      </c>
      <c r="H5" s="8" t="s">
        <v>288</v>
      </c>
      <c r="Q5" s="8">
        <f>SUM(E5*$E$2+F5*$F$2+G5*$G$2+H5*$H$2+I5*$I$2+$J$2*J5+K5*$E$2+L5*$F$2+M5*$G$2+N5*$H$2+O5*$I$2+P5*$J$2)</f>
        <v>148.61</v>
      </c>
    </row>
    <row r="6" spans="1:17" ht="12.75">
      <c r="A6" s="20">
        <v>102</v>
      </c>
      <c r="B6" s="21" t="s">
        <v>26</v>
      </c>
      <c r="C6" s="21" t="s">
        <v>70</v>
      </c>
      <c r="D6" s="21" t="s">
        <v>43</v>
      </c>
      <c r="E6" s="8" t="s">
        <v>175</v>
      </c>
      <c r="F6" s="8" t="s">
        <v>240</v>
      </c>
      <c r="G6" s="8" t="s">
        <v>173</v>
      </c>
      <c r="H6" s="8" t="s">
        <v>333</v>
      </c>
      <c r="Q6" s="8">
        <f aca="true" t="shared" si="0" ref="Q6:Q64">SUM(E6*$E$2+F6*$F$2+G6*$G$2+H6*$H$2+I6*$I$2+$J$2*J6+K6*$E$2+L6*$F$2+M6*$G$2+N6*$H$2+O6*$I$2+P6*$J$2)</f>
        <v>149.22</v>
      </c>
    </row>
    <row r="7" spans="1:17" ht="12.75">
      <c r="A7" s="20">
        <v>103</v>
      </c>
      <c r="B7" s="21" t="s">
        <v>92</v>
      </c>
      <c r="C7" s="21" t="s">
        <v>90</v>
      </c>
      <c r="D7" s="21" t="s">
        <v>42</v>
      </c>
      <c r="E7" s="8" t="s">
        <v>176</v>
      </c>
      <c r="F7" s="8" t="s">
        <v>239</v>
      </c>
      <c r="G7" s="8" t="s">
        <v>293</v>
      </c>
      <c r="H7" s="8" t="s">
        <v>332</v>
      </c>
      <c r="Q7" s="8">
        <f t="shared" si="0"/>
        <v>147.44</v>
      </c>
    </row>
    <row r="8" spans="1:17" ht="12.75">
      <c r="A8" s="20">
        <v>105</v>
      </c>
      <c r="B8" s="22" t="s">
        <v>97</v>
      </c>
      <c r="C8" s="23" t="s">
        <v>56</v>
      </c>
      <c r="D8" s="21" t="s">
        <v>43</v>
      </c>
      <c r="E8" s="8" t="s">
        <v>177</v>
      </c>
      <c r="F8" s="8" t="s">
        <v>241</v>
      </c>
      <c r="G8" s="8" t="s">
        <v>294</v>
      </c>
      <c r="H8" s="8" t="s">
        <v>335</v>
      </c>
      <c r="Q8" s="8">
        <f t="shared" si="0"/>
        <v>149.79</v>
      </c>
    </row>
    <row r="9" spans="1:17" ht="12.75">
      <c r="A9" s="20">
        <v>106</v>
      </c>
      <c r="B9" s="21" t="s">
        <v>77</v>
      </c>
      <c r="C9" s="21" t="s">
        <v>78</v>
      </c>
      <c r="D9" s="21" t="s">
        <v>43</v>
      </c>
      <c r="E9" s="8" t="s">
        <v>178</v>
      </c>
      <c r="F9" s="8" t="s">
        <v>238</v>
      </c>
      <c r="G9" s="8" t="s">
        <v>295</v>
      </c>
      <c r="H9" s="8" t="s">
        <v>334</v>
      </c>
      <c r="Q9" s="8">
        <f t="shared" si="0"/>
        <v>149.69</v>
      </c>
    </row>
    <row r="10" spans="1:17" ht="12.75">
      <c r="A10" s="20">
        <v>109</v>
      </c>
      <c r="B10" s="22" t="s">
        <v>98</v>
      </c>
      <c r="C10" s="23" t="s">
        <v>99</v>
      </c>
      <c r="D10" s="23" t="s">
        <v>61</v>
      </c>
      <c r="E10" s="8" t="s">
        <v>167</v>
      </c>
      <c r="F10" s="8" t="s">
        <v>231</v>
      </c>
      <c r="G10" s="8" t="s">
        <v>286</v>
      </c>
      <c r="H10" s="8" t="s">
        <v>328</v>
      </c>
      <c r="Q10" s="8">
        <f t="shared" si="0"/>
        <v>151.81</v>
      </c>
    </row>
    <row r="11" spans="1:17" ht="12.75">
      <c r="A11" s="1">
        <v>110</v>
      </c>
      <c r="B11" t="s">
        <v>60</v>
      </c>
      <c r="C11" t="s">
        <v>73</v>
      </c>
      <c r="D11" t="s">
        <v>61</v>
      </c>
      <c r="E11" s="8" t="s">
        <v>168</v>
      </c>
      <c r="F11" s="8" t="s">
        <v>232</v>
      </c>
      <c r="G11" s="8" t="s">
        <v>287</v>
      </c>
      <c r="H11" s="8" t="s">
        <v>327</v>
      </c>
      <c r="Q11" s="8">
        <f t="shared" si="0"/>
        <v>154.37</v>
      </c>
    </row>
    <row r="12" spans="1:17" ht="12.75">
      <c r="A12" s="20">
        <v>111</v>
      </c>
      <c r="B12" s="22" t="s">
        <v>74</v>
      </c>
      <c r="C12" s="23" t="s">
        <v>72</v>
      </c>
      <c r="D12" s="23" t="s">
        <v>49</v>
      </c>
      <c r="E12" s="8" t="s">
        <v>180</v>
      </c>
      <c r="F12" s="8" t="s">
        <v>243</v>
      </c>
      <c r="G12" s="8" t="s">
        <v>296</v>
      </c>
      <c r="H12" s="8" t="s">
        <v>336</v>
      </c>
      <c r="Q12" s="8">
        <f t="shared" si="0"/>
        <v>151.06</v>
      </c>
    </row>
    <row r="13" spans="1:17" ht="12.75">
      <c r="A13" s="20">
        <v>112</v>
      </c>
      <c r="B13" s="22" t="s">
        <v>100</v>
      </c>
      <c r="C13" s="23" t="s">
        <v>33</v>
      </c>
      <c r="D13" s="23" t="s">
        <v>24</v>
      </c>
      <c r="E13" s="8" t="s">
        <v>179</v>
      </c>
      <c r="F13" s="8" t="s">
        <v>242</v>
      </c>
      <c r="G13" s="8" t="s">
        <v>288</v>
      </c>
      <c r="H13" s="8" t="s">
        <v>237</v>
      </c>
      <c r="Q13" s="8">
        <f t="shared" si="0"/>
        <v>149.59</v>
      </c>
    </row>
    <row r="14" spans="1:17" ht="12.75">
      <c r="A14" s="20">
        <v>113</v>
      </c>
      <c r="B14" s="22" t="s">
        <v>84</v>
      </c>
      <c r="C14" s="23" t="s">
        <v>85</v>
      </c>
      <c r="D14" s="23" t="s">
        <v>43</v>
      </c>
      <c r="E14" s="8" t="s">
        <v>182</v>
      </c>
      <c r="F14" s="8" t="s">
        <v>245</v>
      </c>
      <c r="G14" s="8" t="s">
        <v>297</v>
      </c>
      <c r="H14" s="8" t="s">
        <v>237</v>
      </c>
      <c r="Q14" s="8">
        <f t="shared" si="0"/>
        <v>149.07</v>
      </c>
    </row>
    <row r="15" spans="1:17" ht="12.75">
      <c r="A15" s="20">
        <v>114</v>
      </c>
      <c r="B15" s="22" t="s">
        <v>101</v>
      </c>
      <c r="C15" s="23" t="s">
        <v>102</v>
      </c>
      <c r="D15" s="23" t="s">
        <v>103</v>
      </c>
      <c r="E15" s="8" t="s">
        <v>181</v>
      </c>
      <c r="F15" s="8" t="s">
        <v>244</v>
      </c>
      <c r="G15" s="8" t="s">
        <v>298</v>
      </c>
      <c r="H15" s="8" t="s">
        <v>187</v>
      </c>
      <c r="Q15" s="8">
        <f t="shared" si="0"/>
        <v>148.36</v>
      </c>
    </row>
    <row r="16" spans="1:17" ht="12.75">
      <c r="A16" s="1">
        <v>116</v>
      </c>
      <c r="B16" s="25" t="s">
        <v>104</v>
      </c>
      <c r="C16" s="25" t="s">
        <v>105</v>
      </c>
      <c r="D16" s="25" t="s">
        <v>24</v>
      </c>
      <c r="Q16" s="8">
        <f t="shared" si="0"/>
        <v>0</v>
      </c>
    </row>
    <row r="17" spans="1:17" ht="12.75">
      <c r="A17" s="20">
        <v>117</v>
      </c>
      <c r="B17" s="21" t="s">
        <v>88</v>
      </c>
      <c r="C17" s="21" t="s">
        <v>91</v>
      </c>
      <c r="D17" s="21" t="s">
        <v>50</v>
      </c>
      <c r="E17" s="8" t="s">
        <v>167</v>
      </c>
      <c r="F17" s="8" t="s">
        <v>246</v>
      </c>
      <c r="G17" s="8" t="s">
        <v>306</v>
      </c>
      <c r="H17" s="8" t="s">
        <v>173</v>
      </c>
      <c r="Q17" s="8">
        <f t="shared" si="0"/>
        <v>148.93</v>
      </c>
    </row>
    <row r="18" spans="1:17" ht="12.75">
      <c r="A18" s="20">
        <v>119</v>
      </c>
      <c r="B18" s="24" t="s">
        <v>106</v>
      </c>
      <c r="C18" s="24" t="s">
        <v>53</v>
      </c>
      <c r="D18" s="23" t="s">
        <v>43</v>
      </c>
      <c r="E18" s="8" t="s">
        <v>183</v>
      </c>
      <c r="F18" s="8" t="s">
        <v>247</v>
      </c>
      <c r="G18" s="8" t="s">
        <v>305</v>
      </c>
      <c r="H18" s="8" t="s">
        <v>341</v>
      </c>
      <c r="Q18" s="8">
        <f t="shared" si="0"/>
        <v>149.06</v>
      </c>
    </row>
    <row r="19" spans="1:17" ht="12.75">
      <c r="A19" s="20">
        <v>120</v>
      </c>
      <c r="B19" s="21" t="s">
        <v>86</v>
      </c>
      <c r="C19" s="21" t="s">
        <v>87</v>
      </c>
      <c r="D19" s="21" t="s">
        <v>43</v>
      </c>
      <c r="E19" s="8" t="s">
        <v>185</v>
      </c>
      <c r="F19" s="8" t="s">
        <v>248</v>
      </c>
      <c r="G19" s="8" t="s">
        <v>293</v>
      </c>
      <c r="H19" s="8" t="s">
        <v>288</v>
      </c>
      <c r="Q19" s="8">
        <f t="shared" si="0"/>
        <v>149.39</v>
      </c>
    </row>
    <row r="20" spans="1:17" ht="12.75">
      <c r="A20" s="20">
        <v>125</v>
      </c>
      <c r="B20" s="22" t="s">
        <v>107</v>
      </c>
      <c r="C20" s="23" t="s">
        <v>108</v>
      </c>
      <c r="D20" s="23" t="s">
        <v>49</v>
      </c>
      <c r="E20" s="8" t="s">
        <v>184</v>
      </c>
      <c r="F20" s="8" t="s">
        <v>249</v>
      </c>
      <c r="G20" s="8" t="s">
        <v>299</v>
      </c>
      <c r="H20" s="8" t="s">
        <v>337</v>
      </c>
      <c r="Q20" s="8">
        <f t="shared" si="0"/>
        <v>151.3</v>
      </c>
    </row>
    <row r="21" spans="1:17" ht="12.75">
      <c r="A21" s="20">
        <v>126</v>
      </c>
      <c r="B21" s="22" t="s">
        <v>109</v>
      </c>
      <c r="C21" s="23" t="s">
        <v>110</v>
      </c>
      <c r="D21" s="23" t="s">
        <v>49</v>
      </c>
      <c r="E21" s="8" t="s">
        <v>186</v>
      </c>
      <c r="F21" s="8" t="s">
        <v>187</v>
      </c>
      <c r="G21" s="8" t="s">
        <v>300</v>
      </c>
      <c r="H21" s="8" t="s">
        <v>179</v>
      </c>
      <c r="Q21" s="8">
        <f t="shared" si="0"/>
        <v>148.22</v>
      </c>
    </row>
    <row r="22" spans="1:17" ht="12.75">
      <c r="A22" s="20">
        <v>127</v>
      </c>
      <c r="B22" s="22" t="s">
        <v>111</v>
      </c>
      <c r="C22" s="23" t="s">
        <v>112</v>
      </c>
      <c r="D22" s="23" t="s">
        <v>49</v>
      </c>
      <c r="E22" s="8" t="s">
        <v>187</v>
      </c>
      <c r="F22" s="8" t="s">
        <v>172</v>
      </c>
      <c r="G22" s="8" t="s">
        <v>286</v>
      </c>
      <c r="H22" s="8" t="s">
        <v>236</v>
      </c>
      <c r="Q22" s="8">
        <f t="shared" si="0"/>
        <v>150.21</v>
      </c>
    </row>
    <row r="23" spans="1:17" ht="12.75">
      <c r="A23" s="20">
        <v>128</v>
      </c>
      <c r="B23" s="21" t="s">
        <v>109</v>
      </c>
      <c r="C23" s="21" t="s">
        <v>113</v>
      </c>
      <c r="D23" s="21" t="s">
        <v>49</v>
      </c>
      <c r="E23" s="8" t="s">
        <v>188</v>
      </c>
      <c r="F23" s="8" t="s">
        <v>250</v>
      </c>
      <c r="G23" s="8" t="s">
        <v>260</v>
      </c>
      <c r="H23" s="8" t="s">
        <v>302</v>
      </c>
      <c r="Q23" s="8">
        <f t="shared" si="0"/>
        <v>149</v>
      </c>
    </row>
    <row r="24" spans="1:17" ht="12.75">
      <c r="A24" s="16">
        <v>136</v>
      </c>
      <c r="B24" s="25" t="s">
        <v>115</v>
      </c>
      <c r="C24" s="25" t="s">
        <v>114</v>
      </c>
      <c r="D24" s="25" t="s">
        <v>61</v>
      </c>
      <c r="E24" s="8" t="s">
        <v>169</v>
      </c>
      <c r="F24" s="8" t="s">
        <v>234</v>
      </c>
      <c r="G24" s="8" t="s">
        <v>288</v>
      </c>
      <c r="H24" s="8" t="s">
        <v>330</v>
      </c>
      <c r="Q24" s="8">
        <f t="shared" si="0"/>
        <v>151.7</v>
      </c>
    </row>
    <row r="25" spans="1:17" ht="12.75">
      <c r="A25" s="16">
        <v>144</v>
      </c>
      <c r="B25" s="25" t="s">
        <v>32</v>
      </c>
      <c r="C25" s="25" t="s">
        <v>116</v>
      </c>
      <c r="D25" s="25" t="s">
        <v>43</v>
      </c>
      <c r="E25" s="8" t="s">
        <v>189</v>
      </c>
      <c r="F25" s="8" t="s">
        <v>240</v>
      </c>
      <c r="G25" s="8" t="s">
        <v>301</v>
      </c>
      <c r="H25" s="8" t="s">
        <v>338</v>
      </c>
      <c r="Q25" s="8">
        <f t="shared" si="0"/>
        <v>152.48</v>
      </c>
    </row>
    <row r="26" spans="1:17" ht="12.75">
      <c r="A26" s="26">
        <v>146</v>
      </c>
      <c r="B26" s="21" t="s">
        <v>157</v>
      </c>
      <c r="C26" s="21" t="s">
        <v>158</v>
      </c>
      <c r="D26" s="21" t="s">
        <v>42</v>
      </c>
      <c r="E26" s="8" t="s">
        <v>192</v>
      </c>
      <c r="F26" s="8" t="s">
        <v>253</v>
      </c>
      <c r="G26" s="8" t="s">
        <v>304</v>
      </c>
      <c r="H26" s="8" t="s">
        <v>298</v>
      </c>
      <c r="Q26" s="8">
        <f t="shared" si="0"/>
        <v>151.21</v>
      </c>
    </row>
    <row r="27" spans="1:17" ht="12.75">
      <c r="A27" s="16">
        <v>147</v>
      </c>
      <c r="B27" s="25" t="s">
        <v>117</v>
      </c>
      <c r="C27" s="25" t="s">
        <v>118</v>
      </c>
      <c r="D27" s="25" t="s">
        <v>42</v>
      </c>
      <c r="E27" s="8" t="s">
        <v>180</v>
      </c>
      <c r="F27" s="8" t="s">
        <v>251</v>
      </c>
      <c r="G27" s="8" t="s">
        <v>302</v>
      </c>
      <c r="H27" s="8" t="s">
        <v>301</v>
      </c>
      <c r="Q27" s="8">
        <f t="shared" si="0"/>
        <v>149.8</v>
      </c>
    </row>
    <row r="28" spans="1:17" ht="12.75">
      <c r="A28" s="1">
        <v>150</v>
      </c>
      <c r="B28" s="25" t="s">
        <v>119</v>
      </c>
      <c r="C28" s="25" t="s">
        <v>120</v>
      </c>
      <c r="D28" s="25" t="s">
        <v>61</v>
      </c>
      <c r="E28" s="8" t="s">
        <v>170</v>
      </c>
      <c r="F28" s="8" t="s">
        <v>233</v>
      </c>
      <c r="G28" s="8" t="s">
        <v>193</v>
      </c>
      <c r="H28" s="8" t="s">
        <v>329</v>
      </c>
      <c r="Q28" s="8">
        <f t="shared" si="0"/>
        <v>152.15</v>
      </c>
    </row>
    <row r="29" spans="1:17" ht="12.75">
      <c r="A29" s="1">
        <v>151</v>
      </c>
      <c r="B29" s="29" t="s">
        <v>121</v>
      </c>
      <c r="C29" s="30" t="s">
        <v>122</v>
      </c>
      <c r="D29" s="30" t="s">
        <v>44</v>
      </c>
      <c r="E29" s="8" t="s">
        <v>190</v>
      </c>
      <c r="F29" s="8" t="s">
        <v>252</v>
      </c>
      <c r="G29" s="8" t="s">
        <v>266</v>
      </c>
      <c r="H29" s="8" t="s">
        <v>241</v>
      </c>
      <c r="Q29" s="8">
        <f t="shared" si="0"/>
        <v>150.2</v>
      </c>
    </row>
    <row r="30" spans="1:17" ht="12.75">
      <c r="A30" s="1">
        <v>152</v>
      </c>
      <c r="B30" s="25" t="s">
        <v>123</v>
      </c>
      <c r="C30" s="25" t="s">
        <v>124</v>
      </c>
      <c r="D30" s="25" t="s">
        <v>61</v>
      </c>
      <c r="E30" s="8" t="s">
        <v>171</v>
      </c>
      <c r="F30" s="8" t="s">
        <v>235</v>
      </c>
      <c r="G30" s="8" t="s">
        <v>289</v>
      </c>
      <c r="H30" s="8" t="s">
        <v>331</v>
      </c>
      <c r="Q30" s="8">
        <f t="shared" si="0"/>
        <v>148.14</v>
      </c>
    </row>
    <row r="31" spans="1:17" ht="12.75">
      <c r="A31" s="1">
        <v>155</v>
      </c>
      <c r="B31" s="14" t="s">
        <v>95</v>
      </c>
      <c r="C31" s="15" t="s">
        <v>125</v>
      </c>
      <c r="D31" s="15" t="s">
        <v>46</v>
      </c>
      <c r="Q31" s="8">
        <f t="shared" si="0"/>
        <v>0</v>
      </c>
    </row>
    <row r="32" spans="1:17" ht="12.75">
      <c r="A32" s="26">
        <v>156</v>
      </c>
      <c r="B32" s="22" t="s">
        <v>126</v>
      </c>
      <c r="C32" s="27" t="s">
        <v>127</v>
      </c>
      <c r="D32" s="28" t="s">
        <v>42</v>
      </c>
      <c r="E32" s="8" t="s">
        <v>191</v>
      </c>
      <c r="F32" s="8" t="s">
        <v>254</v>
      </c>
      <c r="G32" s="8" t="s">
        <v>303</v>
      </c>
      <c r="H32" s="8" t="s">
        <v>339</v>
      </c>
      <c r="Q32" s="8">
        <f t="shared" si="0"/>
        <v>151.08</v>
      </c>
    </row>
    <row r="33" spans="1:17" ht="12.75">
      <c r="A33" s="26">
        <v>157</v>
      </c>
      <c r="B33" s="22" t="s">
        <v>128</v>
      </c>
      <c r="C33" s="23" t="s">
        <v>129</v>
      </c>
      <c r="D33" s="23" t="s">
        <v>43</v>
      </c>
      <c r="Q33" s="8">
        <f t="shared" si="0"/>
        <v>0</v>
      </c>
    </row>
    <row r="34" spans="1:17" ht="12.75">
      <c r="A34" s="26">
        <v>159</v>
      </c>
      <c r="B34" s="21" t="s">
        <v>154</v>
      </c>
      <c r="C34" s="21" t="s">
        <v>155</v>
      </c>
      <c r="D34" s="21" t="s">
        <v>156</v>
      </c>
      <c r="E34" s="8" t="s">
        <v>193</v>
      </c>
      <c r="F34" s="8" t="s">
        <v>255</v>
      </c>
      <c r="G34" s="8" t="s">
        <v>182</v>
      </c>
      <c r="H34" s="8" t="s">
        <v>298</v>
      </c>
      <c r="Q34" s="8">
        <f t="shared" si="0"/>
        <v>150.32</v>
      </c>
    </row>
    <row r="35" spans="1:17" ht="12.75">
      <c r="A35" s="26">
        <v>160</v>
      </c>
      <c r="B35" s="21" t="s">
        <v>130</v>
      </c>
      <c r="C35" s="21" t="s">
        <v>129</v>
      </c>
      <c r="D35" s="21" t="s">
        <v>61</v>
      </c>
      <c r="E35" s="8" t="s">
        <v>172</v>
      </c>
      <c r="F35" s="8" t="s">
        <v>236</v>
      </c>
      <c r="G35" s="8" t="s">
        <v>290</v>
      </c>
      <c r="H35" s="8" t="s">
        <v>248</v>
      </c>
      <c r="Q35" s="8">
        <f t="shared" si="0"/>
        <v>150.53</v>
      </c>
    </row>
    <row r="36" spans="1:17" ht="12.75">
      <c r="A36" s="26">
        <v>161</v>
      </c>
      <c r="B36" s="22" t="s">
        <v>131</v>
      </c>
      <c r="C36" s="23" t="s">
        <v>132</v>
      </c>
      <c r="D36" s="23" t="s">
        <v>42</v>
      </c>
      <c r="E36" s="8" t="s">
        <v>194</v>
      </c>
      <c r="F36" s="8" t="s">
        <v>252</v>
      </c>
      <c r="G36" s="8" t="s">
        <v>171</v>
      </c>
      <c r="H36" s="8" t="s">
        <v>340</v>
      </c>
      <c r="Q36" s="8">
        <f t="shared" si="0"/>
        <v>150.08</v>
      </c>
    </row>
    <row r="37" spans="1:17" ht="12.75">
      <c r="A37" s="26">
        <v>162</v>
      </c>
      <c r="B37" s="21" t="s">
        <v>88</v>
      </c>
      <c r="C37" s="21" t="s">
        <v>133</v>
      </c>
      <c r="D37" s="21" t="s">
        <v>50</v>
      </c>
      <c r="E37" s="8" t="s">
        <v>195</v>
      </c>
      <c r="F37" s="8" t="s">
        <v>256</v>
      </c>
      <c r="G37" s="8" t="s">
        <v>253</v>
      </c>
      <c r="H37" s="8" t="s">
        <v>339</v>
      </c>
      <c r="Q37" s="8">
        <f t="shared" si="0"/>
        <v>150.07</v>
      </c>
    </row>
    <row r="38" spans="1:17" ht="12.75">
      <c r="A38" s="26">
        <v>163</v>
      </c>
      <c r="B38" s="22" t="s">
        <v>134</v>
      </c>
      <c r="C38" s="23" t="s">
        <v>135</v>
      </c>
      <c r="D38" s="23" t="s">
        <v>46</v>
      </c>
      <c r="Q38" s="8">
        <f t="shared" si="0"/>
        <v>0</v>
      </c>
    </row>
    <row r="39" spans="1:17" ht="12.75">
      <c r="A39" s="26">
        <v>164</v>
      </c>
      <c r="B39" s="21" t="s">
        <v>136</v>
      </c>
      <c r="C39" s="21" t="s">
        <v>53</v>
      </c>
      <c r="D39" s="21" t="s">
        <v>45</v>
      </c>
      <c r="Q39" s="8">
        <f t="shared" si="0"/>
        <v>0</v>
      </c>
    </row>
    <row r="40" spans="1:17" ht="12.75">
      <c r="A40" s="26">
        <v>165</v>
      </c>
      <c r="B40" s="22" t="s">
        <v>137</v>
      </c>
      <c r="C40" s="23" t="s">
        <v>23</v>
      </c>
      <c r="D40" s="23" t="s">
        <v>61</v>
      </c>
      <c r="E40" s="8" t="s">
        <v>174</v>
      </c>
      <c r="F40" s="8" t="s">
        <v>238</v>
      </c>
      <c r="G40" s="8" t="s">
        <v>292</v>
      </c>
      <c r="H40" s="8" t="s">
        <v>174</v>
      </c>
      <c r="Q40" s="8">
        <f t="shared" si="0"/>
        <v>152.44</v>
      </c>
    </row>
    <row r="41" spans="1:17" ht="12.75">
      <c r="A41" s="26">
        <v>301</v>
      </c>
      <c r="B41" s="21" t="s">
        <v>25</v>
      </c>
      <c r="C41" s="21" t="s">
        <v>33</v>
      </c>
      <c r="D41" s="21" t="s">
        <v>42</v>
      </c>
      <c r="E41" s="8" t="s">
        <v>214</v>
      </c>
      <c r="F41" s="8" t="s">
        <v>268</v>
      </c>
      <c r="G41" s="8" t="s">
        <v>317</v>
      </c>
      <c r="H41" s="8" t="s">
        <v>350</v>
      </c>
      <c r="Q41" s="8">
        <f t="shared" si="0"/>
        <v>141.92</v>
      </c>
    </row>
    <row r="42" spans="1:17" ht="12.75">
      <c r="A42" s="1">
        <v>302</v>
      </c>
      <c r="B42" t="s">
        <v>68</v>
      </c>
      <c r="C42" t="s">
        <v>83</v>
      </c>
      <c r="D42" t="s">
        <v>24</v>
      </c>
      <c r="E42" s="8" t="s">
        <v>200</v>
      </c>
      <c r="F42" s="8" t="s">
        <v>269</v>
      </c>
      <c r="G42" s="8" t="s">
        <v>216</v>
      </c>
      <c r="H42" s="8" t="s">
        <v>319</v>
      </c>
      <c r="Q42" s="8">
        <f t="shared" si="0"/>
        <v>142.9</v>
      </c>
    </row>
    <row r="43" spans="1:17" ht="12.75">
      <c r="A43" s="26">
        <v>303</v>
      </c>
      <c r="B43" s="22" t="s">
        <v>29</v>
      </c>
      <c r="C43" s="23" t="s">
        <v>36</v>
      </c>
      <c r="D43" s="23" t="s">
        <v>48</v>
      </c>
      <c r="E43" s="8" t="s">
        <v>215</v>
      </c>
      <c r="F43" s="8" t="s">
        <v>204</v>
      </c>
      <c r="G43" s="8" t="s">
        <v>215</v>
      </c>
      <c r="H43" s="8" t="s">
        <v>351</v>
      </c>
      <c r="Q43" s="8">
        <f t="shared" si="0"/>
        <v>142.36</v>
      </c>
    </row>
    <row r="44" spans="1:17" ht="12.75">
      <c r="A44" s="26">
        <v>306</v>
      </c>
      <c r="B44" s="21" t="s">
        <v>159</v>
      </c>
      <c r="C44" s="21" t="s">
        <v>89</v>
      </c>
      <c r="D44" s="21" t="s">
        <v>50</v>
      </c>
      <c r="E44" s="8" t="s">
        <v>225</v>
      </c>
      <c r="F44" s="8" t="s">
        <v>278</v>
      </c>
      <c r="G44" s="8" t="s">
        <v>322</v>
      </c>
      <c r="H44" s="8" t="s">
        <v>348</v>
      </c>
      <c r="Q44" s="8">
        <f t="shared" si="0"/>
        <v>143.63</v>
      </c>
    </row>
    <row r="45" spans="1:17" ht="12.75">
      <c r="A45" s="26">
        <v>307</v>
      </c>
      <c r="B45" s="22" t="s">
        <v>52</v>
      </c>
      <c r="C45" s="23" t="s">
        <v>55</v>
      </c>
      <c r="D45" s="23" t="s">
        <v>48</v>
      </c>
      <c r="E45" s="8" t="s">
        <v>216</v>
      </c>
      <c r="F45" s="8" t="s">
        <v>270</v>
      </c>
      <c r="G45" s="8" t="s">
        <v>318</v>
      </c>
      <c r="H45" s="8" t="s">
        <v>321</v>
      </c>
      <c r="Q45" s="8">
        <f t="shared" si="0"/>
        <v>143.66</v>
      </c>
    </row>
    <row r="46" spans="1:17" ht="12.75">
      <c r="A46" s="26">
        <v>308</v>
      </c>
      <c r="B46" s="21" t="s">
        <v>28</v>
      </c>
      <c r="C46" s="21" t="s">
        <v>58</v>
      </c>
      <c r="D46" s="21" t="s">
        <v>61</v>
      </c>
      <c r="E46" s="8" t="s">
        <v>208</v>
      </c>
      <c r="F46" s="8" t="s">
        <v>283</v>
      </c>
      <c r="G46" s="8" t="s">
        <v>313</v>
      </c>
      <c r="H46" s="8" t="s">
        <v>347</v>
      </c>
      <c r="Q46" s="8">
        <f t="shared" si="0"/>
        <v>143.84</v>
      </c>
    </row>
    <row r="47" spans="1:17" ht="12.75">
      <c r="A47" s="26">
        <v>310</v>
      </c>
      <c r="B47" s="21" t="s">
        <v>160</v>
      </c>
      <c r="C47" s="21" t="s">
        <v>161</v>
      </c>
      <c r="D47" s="21" t="s">
        <v>48</v>
      </c>
      <c r="E47" s="8" t="s">
        <v>228</v>
      </c>
      <c r="F47" s="8" t="s">
        <v>268</v>
      </c>
      <c r="G47" s="8" t="s">
        <v>323</v>
      </c>
      <c r="H47" s="8" t="s">
        <v>361</v>
      </c>
      <c r="Q47" s="8">
        <f t="shared" si="0"/>
        <v>143.95</v>
      </c>
    </row>
    <row r="48" spans="1:17" ht="12.75">
      <c r="A48" s="26">
        <v>311</v>
      </c>
      <c r="B48" s="28" t="s">
        <v>80</v>
      </c>
      <c r="C48" s="23" t="s">
        <v>81</v>
      </c>
      <c r="D48" s="23" t="s">
        <v>49</v>
      </c>
      <c r="E48" s="8" t="s">
        <v>218</v>
      </c>
      <c r="F48" s="8" t="s">
        <v>272</v>
      </c>
      <c r="G48" s="8" t="s">
        <v>274</v>
      </c>
      <c r="H48" s="8" t="s">
        <v>353</v>
      </c>
      <c r="Q48" s="8">
        <f t="shared" si="0"/>
        <v>144.41</v>
      </c>
    </row>
    <row r="49" spans="1:17" ht="12.75">
      <c r="A49" s="26">
        <v>313</v>
      </c>
      <c r="B49" s="22" t="s">
        <v>95</v>
      </c>
      <c r="C49" s="23" t="s">
        <v>96</v>
      </c>
      <c r="D49" s="23" t="s">
        <v>42</v>
      </c>
      <c r="E49" s="8" t="s">
        <v>217</v>
      </c>
      <c r="F49" s="8" t="s">
        <v>271</v>
      </c>
      <c r="G49" s="8" t="s">
        <v>319</v>
      </c>
      <c r="H49" s="8" t="s">
        <v>352</v>
      </c>
      <c r="Q49" s="8">
        <f t="shared" si="0"/>
        <v>142.71</v>
      </c>
    </row>
    <row r="50" spans="1:17" ht="12.75">
      <c r="A50" s="26">
        <v>314</v>
      </c>
      <c r="B50" s="21" t="s">
        <v>32</v>
      </c>
      <c r="C50" s="21" t="s">
        <v>57</v>
      </c>
      <c r="D50" s="21" t="s">
        <v>43</v>
      </c>
      <c r="E50" s="8" t="s">
        <v>219</v>
      </c>
      <c r="F50" s="8" t="s">
        <v>273</v>
      </c>
      <c r="G50" s="8" t="s">
        <v>320</v>
      </c>
      <c r="H50" s="8" t="s">
        <v>275</v>
      </c>
      <c r="Q50" s="8">
        <f t="shared" si="0"/>
        <v>143.16</v>
      </c>
    </row>
    <row r="51" spans="1:17" ht="12.75">
      <c r="A51" s="26">
        <v>316</v>
      </c>
      <c r="B51" s="21" t="s">
        <v>26</v>
      </c>
      <c r="C51" s="21" t="s">
        <v>34</v>
      </c>
      <c r="D51" s="21" t="s">
        <v>43</v>
      </c>
      <c r="E51" s="8" t="s">
        <v>220</v>
      </c>
      <c r="F51" s="8" t="s">
        <v>274</v>
      </c>
      <c r="G51" s="8" t="s">
        <v>321</v>
      </c>
      <c r="H51" s="8" t="s">
        <v>354</v>
      </c>
      <c r="Q51" s="8">
        <f t="shared" si="0"/>
        <v>143.89</v>
      </c>
    </row>
    <row r="52" spans="1:17" ht="12.75">
      <c r="A52" s="26">
        <v>317</v>
      </c>
      <c r="B52" s="21" t="s">
        <v>93</v>
      </c>
      <c r="C52" s="21" t="s">
        <v>94</v>
      </c>
      <c r="D52" s="21" t="s">
        <v>59</v>
      </c>
      <c r="E52" s="8" t="s">
        <v>221</v>
      </c>
      <c r="F52" s="8" t="s">
        <v>199</v>
      </c>
      <c r="G52" s="8" t="s">
        <v>258</v>
      </c>
      <c r="H52" s="8" t="s">
        <v>315</v>
      </c>
      <c r="Q52" s="8">
        <f t="shared" si="0"/>
        <v>145.2</v>
      </c>
    </row>
    <row r="53" spans="1:17" ht="12.75">
      <c r="A53" s="26">
        <v>318</v>
      </c>
      <c r="B53" s="21" t="s">
        <v>75</v>
      </c>
      <c r="C53" s="21" t="s">
        <v>41</v>
      </c>
      <c r="D53" s="21" t="s">
        <v>43</v>
      </c>
      <c r="E53" s="8" t="s">
        <v>222</v>
      </c>
      <c r="F53" s="8" t="s">
        <v>275</v>
      </c>
      <c r="G53" s="8" t="s">
        <v>322</v>
      </c>
      <c r="H53" s="8" t="s">
        <v>354</v>
      </c>
      <c r="Q53" s="8">
        <f t="shared" si="0"/>
        <v>144.1</v>
      </c>
    </row>
    <row r="54" spans="1:17" ht="12.75">
      <c r="A54" s="26">
        <v>320</v>
      </c>
      <c r="B54" s="21" t="s">
        <v>138</v>
      </c>
      <c r="C54" s="21" t="s">
        <v>139</v>
      </c>
      <c r="D54" s="21" t="s">
        <v>46</v>
      </c>
      <c r="Q54" s="8">
        <f t="shared" si="0"/>
        <v>0</v>
      </c>
    </row>
    <row r="55" spans="1:17" ht="12.75">
      <c r="A55" s="26">
        <v>321</v>
      </c>
      <c r="B55" s="22" t="s">
        <v>76</v>
      </c>
      <c r="C55" s="23" t="s">
        <v>33</v>
      </c>
      <c r="D55" s="23" t="s">
        <v>61</v>
      </c>
      <c r="E55" s="8" t="s">
        <v>209</v>
      </c>
      <c r="F55" s="8" t="s">
        <v>266</v>
      </c>
      <c r="G55" s="8" t="s">
        <v>187</v>
      </c>
      <c r="H55" s="8" t="s">
        <v>177</v>
      </c>
      <c r="Q55" s="8">
        <f t="shared" si="0"/>
        <v>147.31</v>
      </c>
    </row>
    <row r="56" spans="1:17" ht="12.75">
      <c r="A56" s="1">
        <v>322</v>
      </c>
      <c r="B56" t="s">
        <v>66</v>
      </c>
      <c r="C56" t="s">
        <v>62</v>
      </c>
      <c r="D56" t="s">
        <v>61</v>
      </c>
      <c r="E56" s="8" t="s">
        <v>210</v>
      </c>
      <c r="F56" s="8" t="s">
        <v>267</v>
      </c>
      <c r="G56" s="8" t="s">
        <v>314</v>
      </c>
      <c r="H56" s="8" t="s">
        <v>349</v>
      </c>
      <c r="Q56" s="8">
        <f t="shared" si="0"/>
        <v>144.99</v>
      </c>
    </row>
    <row r="57" spans="1:17" ht="12.75">
      <c r="A57" s="26">
        <v>323</v>
      </c>
      <c r="B57" s="21" t="s">
        <v>140</v>
      </c>
      <c r="C57" s="21" t="s">
        <v>141</v>
      </c>
      <c r="D57" s="21" t="s">
        <v>61</v>
      </c>
      <c r="E57" s="8" t="s">
        <v>211</v>
      </c>
      <c r="F57" s="8" t="s">
        <v>204</v>
      </c>
      <c r="G57" s="8" t="s">
        <v>229</v>
      </c>
      <c r="H57" s="8" t="s">
        <v>348</v>
      </c>
      <c r="Q57" s="8">
        <f t="shared" si="0"/>
        <v>144.12</v>
      </c>
    </row>
    <row r="58" spans="1:17" ht="12.75">
      <c r="A58" s="26">
        <v>324</v>
      </c>
      <c r="B58" s="22" t="s">
        <v>84</v>
      </c>
      <c r="C58" s="23" t="s">
        <v>89</v>
      </c>
      <c r="D58" s="23" t="s">
        <v>43</v>
      </c>
      <c r="E58" s="8" t="s">
        <v>203</v>
      </c>
      <c r="F58" s="8" t="s">
        <v>276</v>
      </c>
      <c r="G58" s="8" t="s">
        <v>310</v>
      </c>
      <c r="H58" s="8" t="s">
        <v>355</v>
      </c>
      <c r="Q58" s="8">
        <f t="shared" si="0"/>
        <v>145.32</v>
      </c>
    </row>
    <row r="59" spans="1:17" ht="12.75">
      <c r="A59" s="26">
        <v>326</v>
      </c>
      <c r="B59" s="22" t="s">
        <v>104</v>
      </c>
      <c r="C59" s="23" t="s">
        <v>88</v>
      </c>
      <c r="D59" s="23" t="s">
        <v>24</v>
      </c>
      <c r="E59" s="8" t="s">
        <v>223</v>
      </c>
      <c r="F59" s="8" t="s">
        <v>277</v>
      </c>
      <c r="G59" s="8" t="s">
        <v>310</v>
      </c>
      <c r="H59" s="8" t="s">
        <v>356</v>
      </c>
      <c r="Q59" s="8">
        <f t="shared" si="0"/>
        <v>145.84</v>
      </c>
    </row>
    <row r="60" spans="1:17" ht="12.75">
      <c r="A60" s="26">
        <v>334</v>
      </c>
      <c r="B60" s="21" t="s">
        <v>128</v>
      </c>
      <c r="C60" s="21" t="s">
        <v>142</v>
      </c>
      <c r="D60" s="21" t="s">
        <v>43</v>
      </c>
      <c r="Q60" s="8">
        <f t="shared" si="0"/>
        <v>0</v>
      </c>
    </row>
    <row r="61" spans="1:17" ht="12.75">
      <c r="A61" s="26">
        <v>338</v>
      </c>
      <c r="B61" s="21" t="s">
        <v>117</v>
      </c>
      <c r="C61" s="21" t="s">
        <v>120</v>
      </c>
      <c r="D61" s="21" t="s">
        <v>42</v>
      </c>
      <c r="E61" s="8" t="s">
        <v>224</v>
      </c>
      <c r="F61" s="8" t="s">
        <v>262</v>
      </c>
      <c r="G61" s="8" t="s">
        <v>269</v>
      </c>
      <c r="H61" s="8" t="s">
        <v>357</v>
      </c>
      <c r="Q61" s="8">
        <f t="shared" si="0"/>
        <v>143.84</v>
      </c>
    </row>
    <row r="62" spans="1:17" ht="12.75">
      <c r="A62" s="26">
        <v>340</v>
      </c>
      <c r="B62" s="21" t="s">
        <v>31</v>
      </c>
      <c r="C62" s="21" t="s">
        <v>143</v>
      </c>
      <c r="D62" s="21" t="s">
        <v>44</v>
      </c>
      <c r="E62" s="8" t="s">
        <v>226</v>
      </c>
      <c r="F62" s="8" t="s">
        <v>279</v>
      </c>
      <c r="G62" s="8" t="s">
        <v>203</v>
      </c>
      <c r="H62" s="8" t="s">
        <v>358</v>
      </c>
      <c r="Q62" s="8">
        <f t="shared" si="0"/>
        <v>143.21</v>
      </c>
    </row>
    <row r="63" spans="1:17" ht="12.75">
      <c r="A63" s="26">
        <v>341</v>
      </c>
      <c r="B63" s="28" t="s">
        <v>31</v>
      </c>
      <c r="C63" s="23" t="s">
        <v>39</v>
      </c>
      <c r="D63" s="23" t="s">
        <v>44</v>
      </c>
      <c r="E63" s="8" t="s">
        <v>224</v>
      </c>
      <c r="F63" s="8" t="s">
        <v>229</v>
      </c>
      <c r="G63" s="8" t="s">
        <v>320</v>
      </c>
      <c r="H63" s="8" t="s">
        <v>359</v>
      </c>
      <c r="Q63" s="8">
        <f t="shared" si="0"/>
        <v>142.87</v>
      </c>
    </row>
    <row r="64" spans="1:17" ht="12.75">
      <c r="A64" s="26">
        <v>342</v>
      </c>
      <c r="B64" s="22" t="s">
        <v>31</v>
      </c>
      <c r="C64" s="23" t="s">
        <v>54</v>
      </c>
      <c r="D64" s="23" t="s">
        <v>44</v>
      </c>
      <c r="E64" s="8" t="s">
        <v>227</v>
      </c>
      <c r="F64" s="8" t="s">
        <v>220</v>
      </c>
      <c r="G64" s="8" t="s">
        <v>278</v>
      </c>
      <c r="H64" s="8" t="s">
        <v>360</v>
      </c>
      <c r="Q64" s="8">
        <f t="shared" si="0"/>
        <v>142.54</v>
      </c>
    </row>
    <row r="65" spans="1:17" ht="12.75">
      <c r="A65" s="26">
        <v>343</v>
      </c>
      <c r="B65" s="21" t="s">
        <v>30</v>
      </c>
      <c r="C65" s="21" t="s">
        <v>41</v>
      </c>
      <c r="D65" s="21" t="s">
        <v>44</v>
      </c>
      <c r="Q65" s="8">
        <f aca="true" t="shared" si="1" ref="Q65:Q119">SUM(E65*$E$2+F65*$F$2+G65*$G$2+H65*$H$2+I65*$I$2+$J$2*J65+K65*$E$2+L65*$F$2+M65*$G$2+N65*$H$2+O65*$I$2+P65*$J$2)</f>
        <v>0</v>
      </c>
    </row>
    <row r="66" spans="1:17" ht="12.75">
      <c r="A66" s="1">
        <v>344</v>
      </c>
      <c r="B66" t="s">
        <v>28</v>
      </c>
      <c r="C66" t="s">
        <v>37</v>
      </c>
      <c r="D66" t="s">
        <v>61</v>
      </c>
      <c r="E66" s="8" t="s">
        <v>212</v>
      </c>
      <c r="F66" s="8" t="s">
        <v>196</v>
      </c>
      <c r="G66" s="8" t="s">
        <v>269</v>
      </c>
      <c r="H66" s="8" t="s">
        <v>211</v>
      </c>
      <c r="Q66" s="8">
        <f t="shared" si="1"/>
        <v>143.38</v>
      </c>
    </row>
    <row r="67" spans="1:17" ht="12.75">
      <c r="A67" s="26">
        <v>345</v>
      </c>
      <c r="B67" s="21" t="s">
        <v>144</v>
      </c>
      <c r="C67" s="21" t="s">
        <v>145</v>
      </c>
      <c r="D67" s="21" t="s">
        <v>61</v>
      </c>
      <c r="E67" s="8" t="s">
        <v>213</v>
      </c>
      <c r="F67" s="8" t="s">
        <v>211</v>
      </c>
      <c r="G67" s="8" t="s">
        <v>315</v>
      </c>
      <c r="H67" s="8" t="s">
        <v>315</v>
      </c>
      <c r="Q67" s="8">
        <f t="shared" si="1"/>
        <v>146.08</v>
      </c>
    </row>
    <row r="68" spans="1:17" ht="12.75">
      <c r="A68" s="26">
        <v>346</v>
      </c>
      <c r="B68" s="25" t="s">
        <v>71</v>
      </c>
      <c r="C68" s="25" t="s">
        <v>72</v>
      </c>
      <c r="D68" s="25" t="s">
        <v>47</v>
      </c>
      <c r="E68" s="8" t="s">
        <v>201</v>
      </c>
      <c r="F68" s="8" t="s">
        <v>280</v>
      </c>
      <c r="G68" s="8" t="s">
        <v>262</v>
      </c>
      <c r="H68" s="8" t="s">
        <v>323</v>
      </c>
      <c r="Q68" s="8">
        <f t="shared" si="1"/>
        <v>145.05</v>
      </c>
    </row>
    <row r="69" spans="1:17" ht="12.75">
      <c r="A69" s="26">
        <v>350</v>
      </c>
      <c r="B69" s="21" t="s">
        <v>146</v>
      </c>
      <c r="C69" s="21" t="s">
        <v>56</v>
      </c>
      <c r="D69" s="21" t="s">
        <v>43</v>
      </c>
      <c r="E69" s="8" t="s">
        <v>223</v>
      </c>
      <c r="F69" s="8" t="s">
        <v>201</v>
      </c>
      <c r="G69" s="8" t="s">
        <v>204</v>
      </c>
      <c r="H69" s="8" t="s">
        <v>291</v>
      </c>
      <c r="Q69" s="8">
        <f t="shared" si="1"/>
        <v>145.2</v>
      </c>
    </row>
    <row r="70" spans="1:17" ht="12.75">
      <c r="A70" s="26">
        <v>351</v>
      </c>
      <c r="B70" s="22" t="s">
        <v>147</v>
      </c>
      <c r="C70" s="23" t="s">
        <v>148</v>
      </c>
      <c r="D70" s="23" t="s">
        <v>46</v>
      </c>
      <c r="Q70" s="8">
        <f t="shared" si="1"/>
        <v>0</v>
      </c>
    </row>
    <row r="71" spans="1:17" ht="12.75">
      <c r="A71" s="16">
        <v>352</v>
      </c>
      <c r="B71" s="25" t="s">
        <v>27</v>
      </c>
      <c r="C71" s="25" t="s">
        <v>35</v>
      </c>
      <c r="D71" s="25" t="s">
        <v>45</v>
      </c>
      <c r="E71" s="8" t="s">
        <v>229</v>
      </c>
      <c r="F71" s="8" t="s">
        <v>281</v>
      </c>
      <c r="G71" s="8" t="s">
        <v>324</v>
      </c>
      <c r="H71" s="8" t="s">
        <v>177</v>
      </c>
      <c r="Q71" s="8">
        <f t="shared" si="1"/>
        <v>145.8</v>
      </c>
    </row>
    <row r="72" spans="1:17" ht="12.75">
      <c r="A72" s="26">
        <v>353</v>
      </c>
      <c r="B72" s="21" t="s">
        <v>136</v>
      </c>
      <c r="C72" s="21" t="s">
        <v>53</v>
      </c>
      <c r="D72" s="21" t="s">
        <v>45</v>
      </c>
      <c r="E72" s="8" t="s">
        <v>222</v>
      </c>
      <c r="F72" s="8" t="s">
        <v>209</v>
      </c>
      <c r="G72" s="8" t="s">
        <v>203</v>
      </c>
      <c r="H72" s="8" t="s">
        <v>209</v>
      </c>
      <c r="Q72" s="8">
        <f t="shared" si="1"/>
        <v>145.02</v>
      </c>
    </row>
    <row r="73" spans="1:17" ht="12.75">
      <c r="A73" s="26">
        <v>502</v>
      </c>
      <c r="B73" s="22" t="s">
        <v>28</v>
      </c>
      <c r="C73" s="23" t="s">
        <v>67</v>
      </c>
      <c r="D73" s="23" t="s">
        <v>61</v>
      </c>
      <c r="E73" s="8" t="s">
        <v>196</v>
      </c>
      <c r="F73" s="8" t="s">
        <v>257</v>
      </c>
      <c r="G73" s="8" t="s">
        <v>226</v>
      </c>
      <c r="H73" s="8" t="s">
        <v>343</v>
      </c>
      <c r="Q73" s="8">
        <f t="shared" si="1"/>
        <v>143.37</v>
      </c>
    </row>
    <row r="74" spans="1:17" ht="12.75">
      <c r="A74" s="16">
        <v>504</v>
      </c>
      <c r="B74" s="25" t="s">
        <v>79</v>
      </c>
      <c r="C74" s="25" t="s">
        <v>63</v>
      </c>
      <c r="D74" s="25" t="s">
        <v>24</v>
      </c>
      <c r="E74" s="8" t="s">
        <v>197</v>
      </c>
      <c r="F74" s="8" t="s">
        <v>226</v>
      </c>
      <c r="G74" s="8" t="s">
        <v>278</v>
      </c>
      <c r="H74" s="8" t="s">
        <v>342</v>
      </c>
      <c r="Q74" s="8">
        <f t="shared" si="1"/>
        <v>142.96</v>
      </c>
    </row>
    <row r="75" spans="1:17" ht="12.75">
      <c r="A75" s="16">
        <v>508</v>
      </c>
      <c r="B75" s="25" t="s">
        <v>65</v>
      </c>
      <c r="C75" s="25" t="s">
        <v>64</v>
      </c>
      <c r="D75" s="25" t="s">
        <v>48</v>
      </c>
      <c r="E75" s="8" t="s">
        <v>198</v>
      </c>
      <c r="F75" s="8" t="s">
        <v>258</v>
      </c>
      <c r="G75" s="8" t="s">
        <v>307</v>
      </c>
      <c r="H75" s="8" t="s">
        <v>344</v>
      </c>
      <c r="Q75" s="8">
        <f t="shared" si="1"/>
        <v>142.93</v>
      </c>
    </row>
    <row r="76" spans="1:17" ht="12.75">
      <c r="A76" s="26">
        <v>509</v>
      </c>
      <c r="B76" s="22" t="s">
        <v>60</v>
      </c>
      <c r="C76" s="23" t="s">
        <v>35</v>
      </c>
      <c r="D76" s="23" t="s">
        <v>61</v>
      </c>
      <c r="E76" s="8" t="s">
        <v>199</v>
      </c>
      <c r="F76" s="8" t="s">
        <v>259</v>
      </c>
      <c r="G76" s="8" t="s">
        <v>308</v>
      </c>
      <c r="H76" s="8" t="s">
        <v>345</v>
      </c>
      <c r="Q76" s="8">
        <f t="shared" si="1"/>
        <v>147.11</v>
      </c>
    </row>
    <row r="77" spans="1:17" ht="12.75">
      <c r="A77" s="26">
        <v>510</v>
      </c>
      <c r="B77" s="21" t="s">
        <v>160</v>
      </c>
      <c r="C77" s="21" t="s">
        <v>163</v>
      </c>
      <c r="D77" s="21" t="s">
        <v>48</v>
      </c>
      <c r="E77" s="8" t="s">
        <v>204</v>
      </c>
      <c r="F77" s="8" t="s">
        <v>265</v>
      </c>
      <c r="G77" s="8" t="s">
        <v>316</v>
      </c>
      <c r="H77" s="8" t="s">
        <v>281</v>
      </c>
      <c r="Q77" s="8">
        <f t="shared" si="1"/>
        <v>145.44</v>
      </c>
    </row>
    <row r="78" spans="1:17" ht="12.75">
      <c r="A78" s="26">
        <v>512</v>
      </c>
      <c r="B78" s="22" t="s">
        <v>149</v>
      </c>
      <c r="C78" s="23" t="s">
        <v>150</v>
      </c>
      <c r="D78" s="23" t="s">
        <v>61</v>
      </c>
      <c r="E78" s="8" t="s">
        <v>200</v>
      </c>
      <c r="F78" s="8" t="s">
        <v>261</v>
      </c>
      <c r="G78" s="8" t="s">
        <v>309</v>
      </c>
      <c r="H78" s="8" t="s">
        <v>346</v>
      </c>
      <c r="Q78" s="8">
        <f t="shared" si="1"/>
        <v>163.64</v>
      </c>
    </row>
    <row r="79" spans="1:17" ht="12.75">
      <c r="A79" s="26">
        <v>513</v>
      </c>
      <c r="B79" s="21" t="s">
        <v>151</v>
      </c>
      <c r="C79" s="21" t="s">
        <v>152</v>
      </c>
      <c r="D79" s="21" t="s">
        <v>44</v>
      </c>
      <c r="E79" s="8" t="s">
        <v>201</v>
      </c>
      <c r="F79" s="8" t="s">
        <v>260</v>
      </c>
      <c r="G79" s="8" t="s">
        <v>310</v>
      </c>
      <c r="H79" s="8" t="s">
        <v>258</v>
      </c>
      <c r="Q79" s="8">
        <f t="shared" si="1"/>
        <v>146.07</v>
      </c>
    </row>
    <row r="80" spans="1:17" ht="12.75">
      <c r="A80" s="26">
        <v>514</v>
      </c>
      <c r="B80" s="28" t="s">
        <v>31</v>
      </c>
      <c r="C80" s="27" t="s">
        <v>153</v>
      </c>
      <c r="D80" s="27" t="s">
        <v>44</v>
      </c>
      <c r="E80" s="8" t="s">
        <v>202</v>
      </c>
      <c r="F80" s="8" t="s">
        <v>262</v>
      </c>
      <c r="G80" s="8" t="s">
        <v>311</v>
      </c>
      <c r="H80" s="8" t="s">
        <v>314</v>
      </c>
      <c r="Q80" s="8">
        <f t="shared" si="1"/>
        <v>142.76</v>
      </c>
    </row>
    <row r="81" spans="1:17" ht="12.75">
      <c r="A81" s="26">
        <v>515</v>
      </c>
      <c r="B81" s="21" t="s">
        <v>82</v>
      </c>
      <c r="C81" s="21" t="s">
        <v>40</v>
      </c>
      <c r="D81" s="21" t="s">
        <v>44</v>
      </c>
      <c r="E81" s="8" t="s">
        <v>203</v>
      </c>
      <c r="F81" s="8" t="s">
        <v>263</v>
      </c>
      <c r="G81" s="8" t="s">
        <v>312</v>
      </c>
      <c r="H81" s="8" t="s">
        <v>322</v>
      </c>
      <c r="Q81" s="8">
        <f t="shared" si="1"/>
        <v>144.55</v>
      </c>
    </row>
    <row r="82" spans="1:17" ht="12.75">
      <c r="A82" s="26">
        <v>516</v>
      </c>
      <c r="B82" s="21" t="s">
        <v>30</v>
      </c>
      <c r="C82" s="21" t="s">
        <v>38</v>
      </c>
      <c r="D82" s="21" t="s">
        <v>44</v>
      </c>
      <c r="Q82" s="8">
        <f t="shared" si="1"/>
        <v>0</v>
      </c>
    </row>
    <row r="83" spans="1:17" ht="12.75">
      <c r="A83" s="26">
        <v>518</v>
      </c>
      <c r="B83" s="21" t="s">
        <v>51</v>
      </c>
      <c r="C83" s="21" t="s">
        <v>152</v>
      </c>
      <c r="D83" s="21" t="s">
        <v>45</v>
      </c>
      <c r="E83" s="8" t="s">
        <v>205</v>
      </c>
      <c r="F83" s="8" t="s">
        <v>264</v>
      </c>
      <c r="G83" s="8" t="s">
        <v>197</v>
      </c>
      <c r="H83" s="8" t="s">
        <v>196</v>
      </c>
      <c r="Q83" s="8">
        <f t="shared" si="1"/>
        <v>144.28</v>
      </c>
    </row>
    <row r="84" spans="1:17" ht="12.75">
      <c r="A84" s="26">
        <v>519</v>
      </c>
      <c r="B84" s="21" t="s">
        <v>159</v>
      </c>
      <c r="C84" s="21" t="s">
        <v>162</v>
      </c>
      <c r="D84" s="21" t="s">
        <v>50</v>
      </c>
      <c r="E84" s="8" t="s">
        <v>206</v>
      </c>
      <c r="F84" s="8" t="s">
        <v>265</v>
      </c>
      <c r="G84" s="8" t="s">
        <v>274</v>
      </c>
      <c r="H84" s="8" t="s">
        <v>262</v>
      </c>
      <c r="Q84" s="8">
        <f t="shared" si="1"/>
        <v>144.67</v>
      </c>
    </row>
    <row r="85" spans="1:17" ht="12.75">
      <c r="A85" s="26">
        <v>601</v>
      </c>
      <c r="B85" s="21" t="s">
        <v>164</v>
      </c>
      <c r="C85" s="21" t="s">
        <v>40</v>
      </c>
      <c r="D85" s="21" t="s">
        <v>61</v>
      </c>
      <c r="E85" s="8" t="s">
        <v>229</v>
      </c>
      <c r="F85" s="8" t="s">
        <v>284</v>
      </c>
      <c r="G85" s="8" t="s">
        <v>325</v>
      </c>
      <c r="H85" s="8" t="s">
        <v>362</v>
      </c>
      <c r="Q85" s="8">
        <f t="shared" si="1"/>
        <v>166.73</v>
      </c>
    </row>
    <row r="86" spans="1:17" ht="12.75">
      <c r="A86" s="26">
        <v>602</v>
      </c>
      <c r="B86" s="21" t="s">
        <v>165</v>
      </c>
      <c r="C86" s="21" t="s">
        <v>166</v>
      </c>
      <c r="D86" s="21" t="s">
        <v>61</v>
      </c>
      <c r="E86" s="8" t="s">
        <v>230</v>
      </c>
      <c r="F86" s="8" t="s">
        <v>285</v>
      </c>
      <c r="Q86" s="8">
        <f t="shared" si="1"/>
        <v>90.23</v>
      </c>
    </row>
    <row r="87" spans="1:17" ht="12.75">
      <c r="A87" s="1">
        <v>999</v>
      </c>
      <c r="E87" s="8" t="s">
        <v>207</v>
      </c>
      <c r="F87" s="8" t="s">
        <v>282</v>
      </c>
      <c r="G87" s="8" t="s">
        <v>326</v>
      </c>
      <c r="H87" s="8" t="s">
        <v>363</v>
      </c>
      <c r="Q87" s="8">
        <f t="shared" si="1"/>
        <v>183.8</v>
      </c>
    </row>
    <row r="88" ht="12.75">
      <c r="Q88" s="8">
        <f t="shared" si="1"/>
        <v>0</v>
      </c>
    </row>
    <row r="89" ht="12.75">
      <c r="Q89" s="8">
        <f t="shared" si="1"/>
        <v>0</v>
      </c>
    </row>
    <row r="90" ht="12.75">
      <c r="Q90" s="8">
        <f t="shared" si="1"/>
        <v>0</v>
      </c>
    </row>
    <row r="91" ht="12.75">
      <c r="Q91" s="8">
        <f t="shared" si="1"/>
        <v>0</v>
      </c>
    </row>
    <row r="92" ht="12.75">
      <c r="Q92" s="8">
        <f t="shared" si="1"/>
        <v>0</v>
      </c>
    </row>
    <row r="93" ht="12.75">
      <c r="Q93" s="8">
        <f t="shared" si="1"/>
        <v>0</v>
      </c>
    </row>
    <row r="94" ht="12.75">
      <c r="Q94" s="8">
        <f t="shared" si="1"/>
        <v>0</v>
      </c>
    </row>
    <row r="95" ht="12.75">
      <c r="Q95" s="8">
        <f t="shared" si="1"/>
        <v>0</v>
      </c>
    </row>
    <row r="96" ht="12.75">
      <c r="Q96" s="8">
        <f t="shared" si="1"/>
        <v>0</v>
      </c>
    </row>
    <row r="97" ht="12.75">
      <c r="Q97" s="8">
        <f t="shared" si="1"/>
        <v>0</v>
      </c>
    </row>
    <row r="98" ht="12.75">
      <c r="Q98" s="8">
        <f t="shared" si="1"/>
        <v>0</v>
      </c>
    </row>
    <row r="99" ht="12.75">
      <c r="Q99" s="8">
        <f t="shared" si="1"/>
        <v>0</v>
      </c>
    </row>
    <row r="100" ht="12.75">
      <c r="Q100" s="8">
        <f t="shared" si="1"/>
        <v>0</v>
      </c>
    </row>
    <row r="101" ht="12.75">
      <c r="Q101" s="8">
        <f t="shared" si="1"/>
        <v>0</v>
      </c>
    </row>
    <row r="102" ht="12.75">
      <c r="Q102" s="8">
        <f t="shared" si="1"/>
        <v>0</v>
      </c>
    </row>
    <row r="103" ht="12.75">
      <c r="Q103" s="8">
        <f t="shared" si="1"/>
        <v>0</v>
      </c>
    </row>
    <row r="104" ht="12.75">
      <c r="Q104" s="8">
        <f t="shared" si="1"/>
        <v>0</v>
      </c>
    </row>
    <row r="105" ht="12.75">
      <c r="Q105" s="8">
        <f t="shared" si="1"/>
        <v>0</v>
      </c>
    </row>
    <row r="106" ht="12.75">
      <c r="Q106" s="8">
        <f t="shared" si="1"/>
        <v>0</v>
      </c>
    </row>
    <row r="107" ht="12.75">
      <c r="Q107" s="8">
        <f t="shared" si="1"/>
        <v>0</v>
      </c>
    </row>
    <row r="108" ht="12.75">
      <c r="Q108" s="8">
        <f t="shared" si="1"/>
        <v>0</v>
      </c>
    </row>
    <row r="109" ht="12.75">
      <c r="Q109" s="8">
        <f t="shared" si="1"/>
        <v>0</v>
      </c>
    </row>
    <row r="110" ht="12.75">
      <c r="Q110" s="8">
        <f t="shared" si="1"/>
        <v>0</v>
      </c>
    </row>
    <row r="111" ht="12.75">
      <c r="Q111" s="8">
        <f t="shared" si="1"/>
        <v>0</v>
      </c>
    </row>
    <row r="112" ht="12.75">
      <c r="Q112" s="8">
        <f t="shared" si="1"/>
        <v>0</v>
      </c>
    </row>
    <row r="113" ht="12.75">
      <c r="Q113" s="8">
        <f t="shared" si="1"/>
        <v>0</v>
      </c>
    </row>
    <row r="114" ht="12.75">
      <c r="Q114" s="8">
        <f t="shared" si="1"/>
        <v>0</v>
      </c>
    </row>
    <row r="115" ht="12.75">
      <c r="Q115" s="8">
        <f t="shared" si="1"/>
        <v>0</v>
      </c>
    </row>
    <row r="116" ht="12.75">
      <c r="Q116" s="8">
        <f t="shared" si="1"/>
        <v>0</v>
      </c>
    </row>
    <row r="117" ht="12.75">
      <c r="Q117" s="8">
        <f t="shared" si="1"/>
        <v>0</v>
      </c>
    </row>
    <row r="118" ht="12.75">
      <c r="Q118" s="8">
        <f t="shared" si="1"/>
        <v>0</v>
      </c>
    </row>
    <row r="119" ht="12.75">
      <c r="Q119" s="8">
        <f t="shared" si="1"/>
        <v>0</v>
      </c>
    </row>
    <row r="120" ht="12.75">
      <c r="Q120" s="8">
        <f aca="true" t="shared" si="2" ref="Q120:Q183">SUM(E120*$E$2+F120*$F$2+G120*$G$2+H120*$H$2+I120*$I$2+$J$2*J120+K120*$E$2+L120*$F$2+M120*$G$2+N120*$H$2+O120*$I$2+P120*$J$2)</f>
        <v>0</v>
      </c>
    </row>
    <row r="121" ht="12.75">
      <c r="Q121" s="8">
        <f t="shared" si="2"/>
        <v>0</v>
      </c>
    </row>
    <row r="122" ht="12.75">
      <c r="Q122" s="8">
        <f t="shared" si="2"/>
        <v>0</v>
      </c>
    </row>
    <row r="123" ht="12.75">
      <c r="Q123" s="8">
        <f t="shared" si="2"/>
        <v>0</v>
      </c>
    </row>
    <row r="124" ht="12.75">
      <c r="Q124" s="8">
        <f t="shared" si="2"/>
        <v>0</v>
      </c>
    </row>
    <row r="125" ht="12.75">
      <c r="Q125" s="8">
        <f t="shared" si="2"/>
        <v>0</v>
      </c>
    </row>
    <row r="126" ht="12.75">
      <c r="Q126" s="8">
        <f t="shared" si="2"/>
        <v>0</v>
      </c>
    </row>
    <row r="127" ht="12.75">
      <c r="Q127" s="8">
        <f t="shared" si="2"/>
        <v>0</v>
      </c>
    </row>
    <row r="128" ht="12.75">
      <c r="Q128" s="8">
        <f t="shared" si="2"/>
        <v>0</v>
      </c>
    </row>
    <row r="129" ht="12.75">
      <c r="Q129" s="8">
        <f t="shared" si="2"/>
        <v>0</v>
      </c>
    </row>
    <row r="130" ht="12.75">
      <c r="Q130" s="8">
        <f t="shared" si="2"/>
        <v>0</v>
      </c>
    </row>
    <row r="131" ht="12.75">
      <c r="Q131" s="8">
        <f t="shared" si="2"/>
        <v>0</v>
      </c>
    </row>
    <row r="132" ht="12.75">
      <c r="Q132" s="8">
        <f t="shared" si="2"/>
        <v>0</v>
      </c>
    </row>
    <row r="133" ht="12.75">
      <c r="Q133" s="8">
        <f t="shared" si="2"/>
        <v>0</v>
      </c>
    </row>
    <row r="134" ht="12.75">
      <c r="Q134" s="8">
        <f t="shared" si="2"/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t="shared" si="2"/>
        <v>0</v>
      </c>
    </row>
    <row r="145" ht="12.75">
      <c r="Q145" s="8">
        <f t="shared" si="2"/>
        <v>0</v>
      </c>
    </row>
    <row r="146" ht="12.75">
      <c r="Q146" s="8">
        <f t="shared" si="2"/>
        <v>0</v>
      </c>
    </row>
    <row r="147" ht="12.75">
      <c r="Q147" s="8">
        <f t="shared" si="2"/>
        <v>0</v>
      </c>
    </row>
    <row r="148" ht="12.75">
      <c r="Q148" s="8">
        <f t="shared" si="2"/>
        <v>0</v>
      </c>
    </row>
    <row r="149" ht="12.75">
      <c r="Q149" s="8">
        <f t="shared" si="2"/>
        <v>0</v>
      </c>
    </row>
    <row r="150" ht="12.75">
      <c r="Q150" s="8">
        <f t="shared" si="2"/>
        <v>0</v>
      </c>
    </row>
    <row r="151" ht="12.75">
      <c r="Q151" s="8">
        <f t="shared" si="2"/>
        <v>0</v>
      </c>
    </row>
    <row r="152" ht="12.75">
      <c r="Q152" s="8">
        <f t="shared" si="2"/>
        <v>0</v>
      </c>
    </row>
    <row r="153" ht="12.75">
      <c r="Q153" s="8">
        <f t="shared" si="2"/>
        <v>0</v>
      </c>
    </row>
    <row r="154" ht="12.75">
      <c r="Q154" s="8">
        <f t="shared" si="2"/>
        <v>0</v>
      </c>
    </row>
    <row r="155" ht="12.75">
      <c r="Q155" s="8">
        <f t="shared" si="2"/>
        <v>0</v>
      </c>
    </row>
    <row r="156" ht="12.75">
      <c r="Q156" s="8">
        <f t="shared" si="2"/>
        <v>0</v>
      </c>
    </row>
    <row r="157" ht="12.75">
      <c r="Q157" s="8">
        <f t="shared" si="2"/>
        <v>0</v>
      </c>
    </row>
    <row r="158" ht="12.75">
      <c r="Q158" s="8">
        <f t="shared" si="2"/>
        <v>0</v>
      </c>
    </row>
    <row r="159" ht="12.75">
      <c r="Q159" s="8">
        <f t="shared" si="2"/>
        <v>0</v>
      </c>
    </row>
    <row r="160" ht="12.75">
      <c r="Q160" s="8">
        <f t="shared" si="2"/>
        <v>0</v>
      </c>
    </row>
    <row r="161" ht="12.75">
      <c r="Q161" s="8">
        <f t="shared" si="2"/>
        <v>0</v>
      </c>
    </row>
    <row r="162" ht="12.75">
      <c r="Q162" s="8">
        <f t="shared" si="2"/>
        <v>0</v>
      </c>
    </row>
    <row r="163" ht="12.75">
      <c r="Q163" s="8">
        <f t="shared" si="2"/>
        <v>0</v>
      </c>
    </row>
    <row r="164" ht="12.75">
      <c r="Q164" s="8">
        <f t="shared" si="2"/>
        <v>0</v>
      </c>
    </row>
    <row r="165" ht="12.75">
      <c r="Q165" s="8">
        <f t="shared" si="2"/>
        <v>0</v>
      </c>
    </row>
    <row r="166" ht="12.75">
      <c r="Q166" s="8">
        <f t="shared" si="2"/>
        <v>0</v>
      </c>
    </row>
    <row r="167" ht="12.75">
      <c r="Q167" s="8">
        <f t="shared" si="2"/>
        <v>0</v>
      </c>
    </row>
    <row r="168" ht="12.75">
      <c r="Q168" s="8">
        <f t="shared" si="2"/>
        <v>0</v>
      </c>
    </row>
    <row r="169" ht="12.75">
      <c r="Q169" s="8">
        <f t="shared" si="2"/>
        <v>0</v>
      </c>
    </row>
    <row r="170" ht="12.75">
      <c r="Q170" s="8">
        <f t="shared" si="2"/>
        <v>0</v>
      </c>
    </row>
    <row r="171" ht="12.75">
      <c r="Q171" s="8">
        <f t="shared" si="2"/>
        <v>0</v>
      </c>
    </row>
    <row r="172" ht="12.75">
      <c r="Q172" s="8">
        <f t="shared" si="2"/>
        <v>0</v>
      </c>
    </row>
    <row r="173" ht="12.75">
      <c r="Q173" s="8">
        <f t="shared" si="2"/>
        <v>0</v>
      </c>
    </row>
    <row r="174" ht="12.75">
      <c r="Q174" s="8">
        <f t="shared" si="2"/>
        <v>0</v>
      </c>
    </row>
    <row r="175" ht="12.75">
      <c r="Q175" s="8">
        <f t="shared" si="2"/>
        <v>0</v>
      </c>
    </row>
    <row r="176" ht="12.75">
      <c r="Q176" s="8">
        <f t="shared" si="2"/>
        <v>0</v>
      </c>
    </row>
    <row r="177" ht="12.75">
      <c r="Q177" s="8">
        <f t="shared" si="2"/>
        <v>0</v>
      </c>
    </row>
    <row r="178" ht="12.75">
      <c r="Q178" s="8">
        <f t="shared" si="2"/>
        <v>0</v>
      </c>
    </row>
    <row r="179" ht="12.75">
      <c r="Q179" s="8">
        <f t="shared" si="2"/>
        <v>0</v>
      </c>
    </row>
    <row r="180" ht="12.75">
      <c r="Q180" s="8">
        <f t="shared" si="2"/>
        <v>0</v>
      </c>
    </row>
    <row r="181" ht="12.75">
      <c r="Q181" s="8">
        <f t="shared" si="2"/>
        <v>0</v>
      </c>
    </row>
    <row r="182" ht="12.75">
      <c r="Q182" s="8">
        <f t="shared" si="2"/>
        <v>0</v>
      </c>
    </row>
    <row r="183" ht="12.75">
      <c r="Q183" s="8">
        <f t="shared" si="2"/>
        <v>0</v>
      </c>
    </row>
    <row r="184" ht="12.75">
      <c r="Q184" s="8">
        <f aca="true" t="shared" si="3" ref="Q184:Q247">SUM(E184*$E$2+F184*$F$2+G184*$G$2+H184*$H$2+I184*$I$2+$J$2*J184+K184*$E$2+L184*$F$2+M184*$G$2+N184*$H$2+O184*$I$2+P184*$J$2)</f>
        <v>0</v>
      </c>
    </row>
    <row r="185" ht="12.75">
      <c r="Q185" s="8">
        <f t="shared" si="3"/>
        <v>0</v>
      </c>
    </row>
    <row r="186" ht="12.75">
      <c r="Q186" s="8">
        <f t="shared" si="3"/>
        <v>0</v>
      </c>
    </row>
    <row r="187" ht="12.75">
      <c r="Q187" s="8">
        <f t="shared" si="3"/>
        <v>0</v>
      </c>
    </row>
    <row r="188" ht="12.75">
      <c r="Q188" s="8">
        <f t="shared" si="3"/>
        <v>0</v>
      </c>
    </row>
    <row r="189" ht="12.75">
      <c r="Q189" s="8">
        <f t="shared" si="3"/>
        <v>0</v>
      </c>
    </row>
    <row r="190" ht="12.75">
      <c r="Q190" s="8">
        <f t="shared" si="3"/>
        <v>0</v>
      </c>
    </row>
    <row r="191" ht="12.75">
      <c r="Q191" s="8">
        <f t="shared" si="3"/>
        <v>0</v>
      </c>
    </row>
    <row r="192" ht="12.75">
      <c r="Q192" s="8">
        <f t="shared" si="3"/>
        <v>0</v>
      </c>
    </row>
    <row r="193" ht="12.75">
      <c r="Q193" s="8">
        <f t="shared" si="3"/>
        <v>0</v>
      </c>
    </row>
    <row r="194" ht="12.75">
      <c r="Q194" s="8">
        <f t="shared" si="3"/>
        <v>0</v>
      </c>
    </row>
    <row r="195" ht="12.75">
      <c r="Q195" s="8">
        <f t="shared" si="3"/>
        <v>0</v>
      </c>
    </row>
    <row r="196" ht="12.75">
      <c r="Q196" s="8">
        <f t="shared" si="3"/>
        <v>0</v>
      </c>
    </row>
    <row r="197" ht="12.75">
      <c r="Q197" s="8">
        <f t="shared" si="3"/>
        <v>0</v>
      </c>
    </row>
    <row r="198" ht="12.75">
      <c r="Q198" s="8">
        <f t="shared" si="3"/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t="shared" si="3"/>
        <v>0</v>
      </c>
    </row>
    <row r="209" ht="12.75">
      <c r="Q209" s="8">
        <f t="shared" si="3"/>
        <v>0</v>
      </c>
    </row>
    <row r="210" ht="12.75">
      <c r="Q210" s="8">
        <f t="shared" si="3"/>
        <v>0</v>
      </c>
    </row>
    <row r="211" ht="12.75">
      <c r="Q211" s="8">
        <f t="shared" si="3"/>
        <v>0</v>
      </c>
    </row>
    <row r="212" ht="12.75">
      <c r="Q212" s="8">
        <f t="shared" si="3"/>
        <v>0</v>
      </c>
    </row>
    <row r="213" ht="12.75">
      <c r="Q213" s="8">
        <f t="shared" si="3"/>
        <v>0</v>
      </c>
    </row>
    <row r="214" ht="12.75">
      <c r="Q214" s="8">
        <f t="shared" si="3"/>
        <v>0</v>
      </c>
    </row>
    <row r="215" ht="12.75">
      <c r="Q215" s="8">
        <f t="shared" si="3"/>
        <v>0</v>
      </c>
    </row>
    <row r="216" ht="12.75">
      <c r="Q216" s="8">
        <f t="shared" si="3"/>
        <v>0</v>
      </c>
    </row>
    <row r="217" ht="12.75">
      <c r="Q217" s="8">
        <f t="shared" si="3"/>
        <v>0</v>
      </c>
    </row>
    <row r="218" ht="12.75">
      <c r="Q218" s="8">
        <f t="shared" si="3"/>
        <v>0</v>
      </c>
    </row>
    <row r="219" ht="12.75">
      <c r="Q219" s="8">
        <f t="shared" si="3"/>
        <v>0</v>
      </c>
    </row>
    <row r="220" ht="12.75">
      <c r="Q220" s="8">
        <f t="shared" si="3"/>
        <v>0</v>
      </c>
    </row>
    <row r="221" ht="12.75">
      <c r="Q221" s="8">
        <f t="shared" si="3"/>
        <v>0</v>
      </c>
    </row>
    <row r="222" ht="12.75">
      <c r="Q222" s="8">
        <f t="shared" si="3"/>
        <v>0</v>
      </c>
    </row>
    <row r="223" ht="12.75">
      <c r="Q223" s="8">
        <f t="shared" si="3"/>
        <v>0</v>
      </c>
    </row>
    <row r="224" ht="12.75">
      <c r="Q224" s="8">
        <f t="shared" si="3"/>
        <v>0</v>
      </c>
    </row>
    <row r="225" ht="12.75">
      <c r="Q225" s="8">
        <f t="shared" si="3"/>
        <v>0</v>
      </c>
    </row>
    <row r="226" ht="12.75">
      <c r="Q226" s="8">
        <f t="shared" si="3"/>
        <v>0</v>
      </c>
    </row>
    <row r="227" ht="12.75">
      <c r="Q227" s="8">
        <f t="shared" si="3"/>
        <v>0</v>
      </c>
    </row>
    <row r="228" ht="12.75">
      <c r="Q228" s="8">
        <f t="shared" si="3"/>
        <v>0</v>
      </c>
    </row>
    <row r="229" ht="12.75">
      <c r="Q229" s="8">
        <f t="shared" si="3"/>
        <v>0</v>
      </c>
    </row>
    <row r="230" ht="12.75">
      <c r="Q230" s="8">
        <f t="shared" si="3"/>
        <v>0</v>
      </c>
    </row>
    <row r="231" ht="12.75">
      <c r="Q231" s="8">
        <f t="shared" si="3"/>
        <v>0</v>
      </c>
    </row>
    <row r="232" ht="12.75">
      <c r="Q232" s="8">
        <f t="shared" si="3"/>
        <v>0</v>
      </c>
    </row>
    <row r="233" ht="12.75">
      <c r="Q233" s="8">
        <f t="shared" si="3"/>
        <v>0</v>
      </c>
    </row>
    <row r="234" ht="12.75">
      <c r="Q234" s="8">
        <f t="shared" si="3"/>
        <v>0</v>
      </c>
    </row>
    <row r="235" ht="12.75">
      <c r="Q235" s="8">
        <f t="shared" si="3"/>
        <v>0</v>
      </c>
    </row>
    <row r="236" ht="12.75">
      <c r="Q236" s="8">
        <f t="shared" si="3"/>
        <v>0</v>
      </c>
    </row>
    <row r="237" ht="12.75">
      <c r="Q237" s="8">
        <f t="shared" si="3"/>
        <v>0</v>
      </c>
    </row>
    <row r="238" ht="12.75">
      <c r="Q238" s="8">
        <f t="shared" si="3"/>
        <v>0</v>
      </c>
    </row>
    <row r="239" ht="12.75">
      <c r="Q239" s="8">
        <f t="shared" si="3"/>
        <v>0</v>
      </c>
    </row>
    <row r="240" ht="12.75">
      <c r="Q240" s="8">
        <f t="shared" si="3"/>
        <v>0</v>
      </c>
    </row>
    <row r="241" ht="12.75">
      <c r="Q241" s="8">
        <f t="shared" si="3"/>
        <v>0</v>
      </c>
    </row>
    <row r="242" ht="12.75">
      <c r="Q242" s="8">
        <f t="shared" si="3"/>
        <v>0</v>
      </c>
    </row>
    <row r="243" ht="12.75">
      <c r="Q243" s="8">
        <f t="shared" si="3"/>
        <v>0</v>
      </c>
    </row>
    <row r="244" ht="12.75">
      <c r="Q244" s="8">
        <f t="shared" si="3"/>
        <v>0</v>
      </c>
    </row>
    <row r="245" ht="12.75">
      <c r="Q245" s="8">
        <f t="shared" si="3"/>
        <v>0</v>
      </c>
    </row>
    <row r="246" ht="12.75">
      <c r="Q246" s="8">
        <f t="shared" si="3"/>
        <v>0</v>
      </c>
    </row>
    <row r="247" ht="12.75">
      <c r="Q247" s="8">
        <f t="shared" si="3"/>
        <v>0</v>
      </c>
    </row>
    <row r="248" ht="12.75">
      <c r="Q248" s="8">
        <f aca="true" t="shared" si="4" ref="Q248:Q286">SUM(E248*$E$2+F248*$F$2+G248*$G$2+H248*$H$2+I248*$I$2+$J$2*J248+K248*$E$2+L248*$F$2+M248*$G$2+N248*$H$2+O248*$I$2+P248*$J$2)</f>
        <v>0</v>
      </c>
    </row>
    <row r="249" ht="12.75">
      <c r="Q249" s="8">
        <f t="shared" si="4"/>
        <v>0</v>
      </c>
    </row>
    <row r="250" ht="12.75">
      <c r="Q250" s="8">
        <f t="shared" si="4"/>
        <v>0</v>
      </c>
    </row>
    <row r="251" ht="12.75">
      <c r="Q251" s="8">
        <f t="shared" si="4"/>
        <v>0</v>
      </c>
    </row>
    <row r="252" ht="12.75">
      <c r="Q252" s="8">
        <f t="shared" si="4"/>
        <v>0</v>
      </c>
    </row>
    <row r="253" ht="12.75">
      <c r="Q253" s="8">
        <f t="shared" si="4"/>
        <v>0</v>
      </c>
    </row>
    <row r="254" ht="12.75">
      <c r="Q254" s="8">
        <f t="shared" si="4"/>
        <v>0</v>
      </c>
    </row>
    <row r="255" ht="12.75">
      <c r="Q255" s="8">
        <f t="shared" si="4"/>
        <v>0</v>
      </c>
    </row>
    <row r="256" ht="12.75">
      <c r="Q256" s="8">
        <f t="shared" si="4"/>
        <v>0</v>
      </c>
    </row>
    <row r="257" ht="12.75">
      <c r="Q257" s="8">
        <f t="shared" si="4"/>
        <v>0</v>
      </c>
    </row>
    <row r="258" ht="12.75">
      <c r="Q258" s="8">
        <f t="shared" si="4"/>
        <v>0</v>
      </c>
    </row>
    <row r="259" ht="12.75">
      <c r="Q259" s="8">
        <f t="shared" si="4"/>
        <v>0</v>
      </c>
    </row>
    <row r="260" ht="12.75">
      <c r="Q260" s="8">
        <f t="shared" si="4"/>
        <v>0</v>
      </c>
    </row>
    <row r="261" ht="12.75">
      <c r="Q261" s="8">
        <f t="shared" si="4"/>
        <v>0</v>
      </c>
    </row>
    <row r="262" ht="12.75">
      <c r="Q262" s="8">
        <f t="shared" si="4"/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t="shared" si="4"/>
        <v>0</v>
      </c>
    </row>
    <row r="273" ht="12.75">
      <c r="Q273" s="8">
        <f t="shared" si="4"/>
        <v>0</v>
      </c>
    </row>
    <row r="274" ht="12.75">
      <c r="Q274" s="8">
        <f t="shared" si="4"/>
        <v>0</v>
      </c>
    </row>
    <row r="275" ht="12.75">
      <c r="Q275" s="8">
        <f t="shared" si="4"/>
        <v>0</v>
      </c>
    </row>
    <row r="276" ht="12.75">
      <c r="Q276" s="8">
        <f t="shared" si="4"/>
        <v>0</v>
      </c>
    </row>
    <row r="277" ht="12.75">
      <c r="Q277" s="8">
        <f t="shared" si="4"/>
        <v>0</v>
      </c>
    </row>
    <row r="278" ht="12.75">
      <c r="Q278" s="8">
        <f t="shared" si="4"/>
        <v>0</v>
      </c>
    </row>
    <row r="279" ht="12.75">
      <c r="Q279" s="8">
        <f t="shared" si="4"/>
        <v>0</v>
      </c>
    </row>
    <row r="280" ht="12.75">
      <c r="Q280" s="8">
        <f t="shared" si="4"/>
        <v>0</v>
      </c>
    </row>
    <row r="281" ht="12.75">
      <c r="Q281" s="8">
        <f t="shared" si="4"/>
        <v>0</v>
      </c>
    </row>
    <row r="282" ht="12.75">
      <c r="Q282" s="8">
        <f t="shared" si="4"/>
        <v>0</v>
      </c>
    </row>
    <row r="283" ht="12.75">
      <c r="Q283" s="8">
        <f t="shared" si="4"/>
        <v>0</v>
      </c>
    </row>
    <row r="284" ht="12.75">
      <c r="Q284" s="8">
        <f t="shared" si="4"/>
        <v>0</v>
      </c>
    </row>
    <row r="285" ht="12.75">
      <c r="Q285" s="8">
        <f t="shared" si="4"/>
        <v>0</v>
      </c>
    </row>
    <row r="286" ht="12.75">
      <c r="Q286" s="8">
        <f t="shared" si="4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3:U5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 t="e">
        <f aca="true" t="shared" si="0" ref="F5:K5">MIN(F8:F21)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34" t="s">
        <v>16</v>
      </c>
      <c r="M6" s="34"/>
      <c r="N6" s="34"/>
      <c r="O6" s="34"/>
      <c r="P6" s="34"/>
      <c r="Q6" s="34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 t="e">
        <f aca="true" t="shared" si="1" ref="A8:A50">IF(R8&gt;0,RANK(S8,S$1:S$65536),0)</f>
        <v>#N/A</v>
      </c>
      <c r="B8" s="6">
        <v>601</v>
      </c>
      <c r="C8" s="2" t="str">
        <f>+VLOOKUP($B8,Gesamt!$A$5:$D$286,2,FALSE)</f>
        <v>Rickrat</v>
      </c>
      <c r="D8" s="2" t="str">
        <f>+VLOOKUP($B8,Gesamt!$A$5:$D$286,3,FALSE)</f>
        <v>Patrick</v>
      </c>
      <c r="E8" s="1" t="str">
        <f>+VLOOKUP($B8,Gesamt!$A$5:$D$286,4,FALSE)</f>
        <v>Billerbeck</v>
      </c>
      <c r="F8" s="10">
        <v>43.57</v>
      </c>
      <c r="G8" s="10">
        <v>43.18</v>
      </c>
      <c r="H8" s="10" t="str">
        <f>+VLOOKUP($B8,Gesamt!$A$5:$H$286,7,FALSE)</f>
        <v>43,47</v>
      </c>
      <c r="I8" s="10" t="str">
        <f>+VLOOKUP($B8,Gesamt!$A$5:$I$286,8,FALSE)</f>
        <v>43,67</v>
      </c>
      <c r="J8" s="10">
        <f>+VLOOKUP($B8,Gesamt!$A$5:$Q$286,9,FALSE)</f>
        <v>0</v>
      </c>
      <c r="K8" s="10">
        <f>+VLOOKUP($B8,Gesamt!$A$5:$Q$286,10,FALSE)</f>
        <v>0</v>
      </c>
      <c r="L8" s="10">
        <f>+VLOOKUP($B8,Gesamt!$A$5:$Q$286,11,FALSE)</f>
        <v>0</v>
      </c>
      <c r="M8" s="10">
        <f>+VLOOKUP($B8,Gesamt!$A$5:$Q$286,12,FALSE)</f>
        <v>0</v>
      </c>
      <c r="N8" s="10">
        <f>+VLOOKUP($B8,Gesamt!$A$5:$Q$286,13,FALSE)</f>
        <v>0</v>
      </c>
      <c r="O8" s="10">
        <f>+VLOOKUP($B8,Gesamt!$A$5:$Q$286,14,FALSE)</f>
        <v>0</v>
      </c>
      <c r="P8" s="10">
        <f>+VLOOKUP($B8,Gesamt!$A$5:$Q$286,15,FALSE)</f>
        <v>0</v>
      </c>
      <c r="Q8" s="10">
        <f>+VLOOKUP($B8,Gesamt!$A$5:$Q$286,16,FALSE)</f>
        <v>0</v>
      </c>
      <c r="R8" s="10">
        <f aca="true" t="shared" si="2" ref="R8:R50">(F8*$F$4+G8*$G$4+H8*$H$4+I8*$I$4+J8*$J$4+K8*$K$4+L8*$F$4+M8*$G$4+N8*$H$4+O8*$I$4+P8*$J$4+Q8*$J$4)</f>
        <v>173.89</v>
      </c>
      <c r="S8" s="8">
        <f aca="true" t="shared" si="3" ref="S8:S50">IF(R8&gt;0,R8*-1,-1000)</f>
        <v>-173.89</v>
      </c>
    </row>
    <row r="9" spans="1:19" ht="12.75">
      <c r="A9" s="1" t="e">
        <f t="shared" si="1"/>
        <v>#N/A</v>
      </c>
      <c r="B9" s="6">
        <v>602</v>
      </c>
      <c r="C9" s="2" t="str">
        <f>+VLOOKUP($B9,Gesamt!$A$5:$D$286,2,FALSE)</f>
        <v>Romanov</v>
      </c>
      <c r="D9" s="2" t="str">
        <f>+VLOOKUP($B9,Gesamt!$A$5:$D$286,3,FALSE)</f>
        <v>Roman</v>
      </c>
      <c r="E9" s="1" t="str">
        <f>+VLOOKUP($B9,Gesamt!$A$5:$D$286,4,FALSE)</f>
        <v>Billerbeck</v>
      </c>
      <c r="F9" s="10">
        <v>45.15</v>
      </c>
      <c r="G9" s="10" t="str">
        <f>+VLOOKUP($B9,Gesamt!$A$5:$G$286,6,FALSE)</f>
        <v>44,69</v>
      </c>
      <c r="H9" s="10">
        <f>+VLOOKUP($B9,Gesamt!$A$5:$H$286,7,FALSE)</f>
        <v>0</v>
      </c>
      <c r="I9" s="10">
        <f>+VLOOKUP($B9,Gesamt!$A$5:$I$286,8,FALSE)</f>
        <v>0</v>
      </c>
      <c r="J9" s="10">
        <f>+VLOOKUP($B9,Gesamt!$A$5:$Q$286,9,FALSE)</f>
        <v>0</v>
      </c>
      <c r="K9" s="10">
        <f>+VLOOKUP($B9,Gesamt!$A$5:$Q$286,10,FALSE)</f>
        <v>0</v>
      </c>
      <c r="L9" s="10">
        <f>+VLOOKUP($B9,Gesamt!$A$5:$Q$286,11,FALSE)</f>
        <v>0</v>
      </c>
      <c r="M9" s="10">
        <f>+VLOOKUP($B9,Gesamt!$A$5:$Q$286,12,FALSE)</f>
        <v>0</v>
      </c>
      <c r="N9" s="10">
        <f>+VLOOKUP($B9,Gesamt!$A$5:$Q$286,13,FALSE)</f>
        <v>0</v>
      </c>
      <c r="O9" s="10">
        <f>+VLOOKUP($B9,Gesamt!$A$5:$Q$286,14,FALSE)</f>
        <v>0</v>
      </c>
      <c r="P9" s="10">
        <f>+VLOOKUP($B9,Gesamt!$A$5:$Q$286,15,FALSE)</f>
        <v>0</v>
      </c>
      <c r="Q9" s="10">
        <f>+VLOOKUP($B9,Gesamt!$A$5:$Q$286,16,FALSE)</f>
        <v>0</v>
      </c>
      <c r="R9" s="10">
        <f t="shared" si="2"/>
        <v>89.84</v>
      </c>
      <c r="S9" s="8">
        <f t="shared" si="3"/>
        <v>-89.84</v>
      </c>
    </row>
    <row r="10" spans="1:19" ht="12.75">
      <c r="A10" s="1" t="e">
        <f t="shared" si="1"/>
        <v>#N/A</v>
      </c>
      <c r="B10" s="6">
        <v>603</v>
      </c>
      <c r="C10" s="2" t="e">
        <f>+VLOOKUP($B10,Gesamt!$A$5:$D$286,2,FALSE)</f>
        <v>#N/A</v>
      </c>
      <c r="D10" s="2" t="e">
        <f>+VLOOKUP($B10,Gesamt!$A$5:$D$286,3,FALSE)</f>
        <v>#N/A</v>
      </c>
      <c r="E10" s="1" t="e">
        <f>+VLOOKUP($B10,Gesamt!$A$5:$D$286,4,FALSE)</f>
        <v>#N/A</v>
      </c>
      <c r="F10" s="10" t="e">
        <f>+VLOOKUP($B10,Gesamt!$A$5:$F$286,5,FALSE)</f>
        <v>#N/A</v>
      </c>
      <c r="G10" s="10" t="e">
        <f>+VLOOKUP($B10,Gesamt!$A$5:$G$286,6,FALSE)</f>
        <v>#N/A</v>
      </c>
      <c r="H10" s="10" t="e">
        <f>+VLOOKUP($B10,Gesamt!$A$5:$H$286,7,FALSE)</f>
        <v>#N/A</v>
      </c>
      <c r="I10" s="10" t="e">
        <f>+VLOOKUP($B10,Gesamt!$A$5:$I$286,8,FALSE)</f>
        <v>#N/A</v>
      </c>
      <c r="J10" s="10" t="e">
        <f>+VLOOKUP($B10,Gesamt!$A$5:$Q$286,9,FALSE)</f>
        <v>#N/A</v>
      </c>
      <c r="K10" s="10" t="e">
        <f>+VLOOKUP($B10,Gesamt!$A$5:$Q$286,10,FALSE)</f>
        <v>#N/A</v>
      </c>
      <c r="L10" s="10" t="e">
        <f>+VLOOKUP($B10,Gesamt!$A$5:$Q$286,11,FALSE)</f>
        <v>#N/A</v>
      </c>
      <c r="M10" s="10" t="e">
        <f>+VLOOKUP($B10,Gesamt!$A$5:$Q$286,12,FALSE)</f>
        <v>#N/A</v>
      </c>
      <c r="N10" s="10" t="e">
        <f>+VLOOKUP($B10,Gesamt!$A$5:$Q$286,13,FALSE)</f>
        <v>#N/A</v>
      </c>
      <c r="O10" s="10" t="e">
        <f>+VLOOKUP($B10,Gesamt!$A$5:$Q$286,14,FALSE)</f>
        <v>#N/A</v>
      </c>
      <c r="P10" s="10" t="e">
        <f>+VLOOKUP($B10,Gesamt!$A$5:$Q$286,15,FALSE)</f>
        <v>#N/A</v>
      </c>
      <c r="Q10" s="10" t="e">
        <f>+VLOOKUP($B10,Gesamt!$A$5:$Q$286,16,FALSE)</f>
        <v>#N/A</v>
      </c>
      <c r="R10" s="10" t="e">
        <f t="shared" si="2"/>
        <v>#N/A</v>
      </c>
      <c r="S10" s="8" t="e">
        <f t="shared" si="3"/>
        <v>#N/A</v>
      </c>
    </row>
    <row r="11" spans="1:19" ht="12.75">
      <c r="A11" s="1" t="e">
        <f t="shared" si="1"/>
        <v>#N/A</v>
      </c>
      <c r="B11" s="6"/>
      <c r="C11" s="2" t="e">
        <f>+VLOOKUP($B11,Gesamt!$A$5:$D$286,2,FALSE)</f>
        <v>#N/A</v>
      </c>
      <c r="D11" s="2" t="e">
        <f>+VLOOKUP($B11,Gesamt!$A$5:$D$286,3,FALSE)</f>
        <v>#N/A</v>
      </c>
      <c r="E11" s="1" t="e">
        <f>+VLOOKUP($B11,Gesamt!$A$5:$D$286,4,FALSE)</f>
        <v>#N/A</v>
      </c>
      <c r="F11" s="10" t="e">
        <f>+VLOOKUP($B11,Gesamt!$A$5:$F$286,5,FALSE)</f>
        <v>#N/A</v>
      </c>
      <c r="G11" s="10" t="e">
        <f>+VLOOKUP($B11,Gesamt!$A$5:$G$286,6,FALSE)</f>
        <v>#N/A</v>
      </c>
      <c r="H11" s="10" t="e">
        <f>+VLOOKUP($B11,Gesamt!$A$5:$H$286,7,FALSE)</f>
        <v>#N/A</v>
      </c>
      <c r="I11" s="10" t="e">
        <f>+VLOOKUP($B11,Gesamt!$A$5:$I$286,8,FALSE)</f>
        <v>#N/A</v>
      </c>
      <c r="J11" s="10" t="e">
        <f>+VLOOKUP($B11,Gesamt!$A$5:$Q$286,9,FALSE)</f>
        <v>#N/A</v>
      </c>
      <c r="K11" s="10" t="e">
        <f>+VLOOKUP($B11,Gesamt!$A$5:$Q$286,10,FALSE)</f>
        <v>#N/A</v>
      </c>
      <c r="L11" s="10" t="e">
        <f>+VLOOKUP($B11,Gesamt!$A$5:$Q$286,11,FALSE)</f>
        <v>#N/A</v>
      </c>
      <c r="M11" s="10" t="e">
        <f>+VLOOKUP($B11,Gesamt!$A$5:$Q$286,12,FALSE)</f>
        <v>#N/A</v>
      </c>
      <c r="N11" s="10" t="e">
        <f>+VLOOKUP($B11,Gesamt!$A$5:$Q$286,13,FALSE)</f>
        <v>#N/A</v>
      </c>
      <c r="O11" s="10" t="e">
        <f>+VLOOKUP($B11,Gesamt!$A$5:$Q$286,14,FALSE)</f>
        <v>#N/A</v>
      </c>
      <c r="P11" s="10" t="e">
        <f>+VLOOKUP($B11,Gesamt!$A$5:$Q$286,15,FALSE)</f>
        <v>#N/A</v>
      </c>
      <c r="Q11" s="10" t="e">
        <f>+VLOOKUP($B11,Gesamt!$A$5:$Q$286,16,FALSE)</f>
        <v>#N/A</v>
      </c>
      <c r="R11" s="10" t="e">
        <f t="shared" si="2"/>
        <v>#N/A</v>
      </c>
      <c r="S11" s="8" t="e">
        <f t="shared" si="3"/>
        <v>#N/A</v>
      </c>
    </row>
    <row r="12" spans="1:19" ht="12.75">
      <c r="A12" s="1" t="e">
        <f t="shared" si="1"/>
        <v>#N/A</v>
      </c>
      <c r="B12" s="6"/>
      <c r="C12" s="2" t="e">
        <f>+VLOOKUP($B12,Gesamt!$A$5:$D$286,2,FALSE)</f>
        <v>#N/A</v>
      </c>
      <c r="D12" s="2" t="e">
        <f>+VLOOKUP($B12,Gesamt!$A$5:$D$286,3,FALSE)</f>
        <v>#N/A</v>
      </c>
      <c r="E12" s="1" t="e">
        <f>+VLOOKUP($B12,Gesamt!$A$5:$D$286,4,FALSE)</f>
        <v>#N/A</v>
      </c>
      <c r="F12" s="10" t="e">
        <f>+VLOOKUP($B12,Gesamt!$A$5:$F$286,5,FALSE)</f>
        <v>#N/A</v>
      </c>
      <c r="G12" s="10" t="e">
        <f>+VLOOKUP($B12,Gesamt!$A$5:$G$286,6,FALSE)</f>
        <v>#N/A</v>
      </c>
      <c r="H12" s="10" t="e">
        <f>+VLOOKUP($B12,Gesamt!$A$5:$H$286,7,FALSE)</f>
        <v>#N/A</v>
      </c>
      <c r="I12" s="10" t="e">
        <f>+VLOOKUP($B12,Gesamt!$A$5:$I$286,8,FALSE)</f>
        <v>#N/A</v>
      </c>
      <c r="J12" s="10" t="e">
        <f>+VLOOKUP($B12,Gesamt!$A$5:$Q$286,9,FALSE)</f>
        <v>#N/A</v>
      </c>
      <c r="K12" s="10" t="e">
        <f>+VLOOKUP($B12,Gesamt!$A$5:$Q$286,10,FALSE)</f>
        <v>#N/A</v>
      </c>
      <c r="L12" s="10" t="e">
        <f>+VLOOKUP($B12,Gesamt!$A$5:$Q$286,11,FALSE)</f>
        <v>#N/A</v>
      </c>
      <c r="M12" s="10" t="e">
        <f>+VLOOKUP($B12,Gesamt!$A$5:$Q$286,12,FALSE)</f>
        <v>#N/A</v>
      </c>
      <c r="N12" s="10" t="e">
        <f>+VLOOKUP($B12,Gesamt!$A$5:$Q$286,13,FALSE)</f>
        <v>#N/A</v>
      </c>
      <c r="O12" s="10" t="e">
        <f>+VLOOKUP($B12,Gesamt!$A$5:$Q$286,14,FALSE)</f>
        <v>#N/A</v>
      </c>
      <c r="P12" s="10" t="e">
        <f>+VLOOKUP($B12,Gesamt!$A$5:$Q$286,15,FALSE)</f>
        <v>#N/A</v>
      </c>
      <c r="Q12" s="10" t="e">
        <f>+VLOOKUP($B12,Gesamt!$A$5:$Q$286,16,FALSE)</f>
        <v>#N/A</v>
      </c>
      <c r="R12" s="10" t="e">
        <f t="shared" si="2"/>
        <v>#N/A</v>
      </c>
      <c r="S12" s="8" t="e">
        <f t="shared" si="3"/>
        <v>#N/A</v>
      </c>
    </row>
    <row r="13" spans="1:19" ht="12.75">
      <c r="A13" s="1" t="e">
        <f t="shared" si="1"/>
        <v>#N/A</v>
      </c>
      <c r="B13" s="6"/>
      <c r="C13" s="2" t="e">
        <f>+VLOOKUP($B13,Gesamt!$A$5:$D$286,2,FALSE)</f>
        <v>#N/A</v>
      </c>
      <c r="D13" s="2" t="e">
        <f>+VLOOKUP($B13,Gesamt!$A$5:$D$286,3,FALSE)</f>
        <v>#N/A</v>
      </c>
      <c r="E13" s="1" t="e">
        <f>+VLOOKUP($B13,Gesamt!$A$5:$D$286,4,FALSE)</f>
        <v>#N/A</v>
      </c>
      <c r="F13" s="10" t="e">
        <f>+VLOOKUP($B13,Gesamt!$A$5:$F$286,5,FALSE)</f>
        <v>#N/A</v>
      </c>
      <c r="G13" s="10" t="e">
        <f>+VLOOKUP($B13,Gesamt!$A$5:$G$286,6,FALSE)</f>
        <v>#N/A</v>
      </c>
      <c r="H13" s="10" t="e">
        <f>+VLOOKUP($B13,Gesamt!$A$5:$H$286,7,FALSE)</f>
        <v>#N/A</v>
      </c>
      <c r="I13" s="10" t="e">
        <f>+VLOOKUP($B13,Gesamt!$A$5:$I$286,8,FALSE)</f>
        <v>#N/A</v>
      </c>
      <c r="J13" s="10" t="e">
        <f>+VLOOKUP($B13,Gesamt!$A$5:$Q$286,9,FALSE)</f>
        <v>#N/A</v>
      </c>
      <c r="K13" s="10" t="e">
        <f>+VLOOKUP($B13,Gesamt!$A$5:$Q$286,10,FALSE)</f>
        <v>#N/A</v>
      </c>
      <c r="L13" s="10" t="e">
        <f>+VLOOKUP($B13,Gesamt!$A$5:$Q$286,11,FALSE)</f>
        <v>#N/A</v>
      </c>
      <c r="M13" s="10" t="e">
        <f>+VLOOKUP($B13,Gesamt!$A$5:$Q$286,12,FALSE)</f>
        <v>#N/A</v>
      </c>
      <c r="N13" s="10" t="e">
        <f>+VLOOKUP($B13,Gesamt!$A$5:$Q$286,13,FALSE)</f>
        <v>#N/A</v>
      </c>
      <c r="O13" s="10" t="e">
        <f>+VLOOKUP($B13,Gesamt!$A$5:$Q$286,14,FALSE)</f>
        <v>#N/A</v>
      </c>
      <c r="P13" s="10" t="e">
        <f>+VLOOKUP($B13,Gesamt!$A$5:$Q$286,15,FALSE)</f>
        <v>#N/A</v>
      </c>
      <c r="Q13" s="10" t="e">
        <f>+VLOOKUP($B13,Gesamt!$A$5:$Q$286,16,FALSE)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6"/>
      <c r="C14" s="2" t="e">
        <f>+VLOOKUP($B14,Gesamt!$A$5:$D$286,2,FALSE)</f>
        <v>#N/A</v>
      </c>
      <c r="D14" s="2" t="e">
        <f>+VLOOKUP($B14,Gesamt!$A$5:$D$286,3,FALSE)</f>
        <v>#N/A</v>
      </c>
      <c r="E14" s="1" t="e">
        <f>+VLOOKUP($B14,Gesamt!$A$5:$D$286,4,FALSE)</f>
        <v>#N/A</v>
      </c>
      <c r="F14" s="10" t="e">
        <f>+VLOOKUP($B14,Gesamt!$A$5:$F$286,5,FALSE)</f>
        <v>#N/A</v>
      </c>
      <c r="G14" s="10" t="e">
        <f>+VLOOKUP($B14,Gesamt!$A$5:$G$286,6,FALSE)</f>
        <v>#N/A</v>
      </c>
      <c r="H14" s="10" t="e">
        <f>+VLOOKUP($B14,Gesamt!$A$5:$H$286,7,FALSE)</f>
        <v>#N/A</v>
      </c>
      <c r="I14" s="10" t="e">
        <f>+VLOOKUP($B14,Gesamt!$A$5:$I$286,8,FALSE)</f>
        <v>#N/A</v>
      </c>
      <c r="J14" s="10" t="e">
        <f>+VLOOKUP($B14,Gesamt!$A$5:$Q$286,9,FALSE)</f>
        <v>#N/A</v>
      </c>
      <c r="K14" s="10" t="e">
        <f>+VLOOKUP($B14,Gesamt!$A$5:$Q$286,10,FALSE)</f>
        <v>#N/A</v>
      </c>
      <c r="L14" s="10" t="e">
        <f>+VLOOKUP($B14,Gesamt!$A$5:$Q$286,11,FALSE)</f>
        <v>#N/A</v>
      </c>
      <c r="M14" s="10" t="e">
        <f>+VLOOKUP($B14,Gesamt!$A$5:$Q$286,12,FALSE)</f>
        <v>#N/A</v>
      </c>
      <c r="N14" s="10" t="e">
        <f>+VLOOKUP($B14,Gesamt!$A$5:$Q$286,13,FALSE)</f>
        <v>#N/A</v>
      </c>
      <c r="O14" s="10" t="e">
        <f>+VLOOKUP($B14,Gesamt!$A$5:$Q$286,14,FALSE)</f>
        <v>#N/A</v>
      </c>
      <c r="P14" s="10" t="e">
        <f>+VLOOKUP($B14,Gesamt!$A$5:$Q$286,15,FALSE)</f>
        <v>#N/A</v>
      </c>
      <c r="Q14" s="10" t="e">
        <f>+VLOOKUP($B14,Gesamt!$A$5:$Q$286,16,FALSE)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6"/>
      <c r="C15" s="2" t="e">
        <f>+VLOOKUP($B15,Gesamt!$A$5:$D$286,2,FALSE)</f>
        <v>#N/A</v>
      </c>
      <c r="D15" s="2" t="e">
        <f>+VLOOKUP($B15,Gesamt!$A$5:$D$286,3,FALSE)</f>
        <v>#N/A</v>
      </c>
      <c r="E15" s="1" t="e">
        <f>+VLOOKUP($B15,Gesamt!$A$5:$D$286,4,FALSE)</f>
        <v>#N/A</v>
      </c>
      <c r="F15" s="10" t="e">
        <f>+VLOOKUP($B15,Gesamt!$A$5:$F$286,5,FALSE)</f>
        <v>#N/A</v>
      </c>
      <c r="G15" s="10" t="e">
        <f>+VLOOKUP($B15,Gesamt!$A$5:$G$286,6,FALSE)</f>
        <v>#N/A</v>
      </c>
      <c r="H15" s="10" t="e">
        <f>+VLOOKUP($B15,Gesamt!$A$5:$H$286,7,FALSE)</f>
        <v>#N/A</v>
      </c>
      <c r="I15" s="10" t="e">
        <f>+VLOOKUP($B15,Gesamt!$A$5:$I$286,8,FALSE)</f>
        <v>#N/A</v>
      </c>
      <c r="J15" s="10" t="e">
        <f>+VLOOKUP($B15,Gesamt!$A$5:$Q$286,9,FALSE)</f>
        <v>#N/A</v>
      </c>
      <c r="K15" s="10" t="e">
        <f>+VLOOKUP($B15,Gesamt!$A$5:$Q$286,10,FALSE)</f>
        <v>#N/A</v>
      </c>
      <c r="L15" s="10" t="e">
        <f>+VLOOKUP($B15,Gesamt!$A$5:$Q$286,11,FALSE)</f>
        <v>#N/A</v>
      </c>
      <c r="M15" s="10" t="e">
        <f>+VLOOKUP($B15,Gesamt!$A$5:$Q$286,12,FALSE)</f>
        <v>#N/A</v>
      </c>
      <c r="N15" s="10" t="e">
        <f>+VLOOKUP($B15,Gesamt!$A$5:$Q$286,13,FALSE)</f>
        <v>#N/A</v>
      </c>
      <c r="O15" s="10" t="e">
        <f>+VLOOKUP($B15,Gesamt!$A$5:$Q$286,14,FALSE)</f>
        <v>#N/A</v>
      </c>
      <c r="P15" s="10" t="e">
        <f>+VLOOKUP($B15,Gesamt!$A$5:$Q$286,15,FALSE)</f>
        <v>#N/A</v>
      </c>
      <c r="Q15" s="10" t="e">
        <f>+VLOOKUP($B15,Gesamt!$A$5:$Q$286,16,FALSE)</f>
        <v>#N/A</v>
      </c>
      <c r="R15" s="10" t="e">
        <f t="shared" si="2"/>
        <v>#N/A</v>
      </c>
      <c r="S15" s="8" t="e">
        <f t="shared" si="3"/>
        <v>#N/A</v>
      </c>
    </row>
    <row r="16" spans="1:19" ht="12.75">
      <c r="A16" s="1" t="e">
        <f t="shared" si="1"/>
        <v>#N/A</v>
      </c>
      <c r="B16" s="6"/>
      <c r="C16" s="2" t="e">
        <f>+VLOOKUP($B16,Gesamt!$A$5:$D$286,2,FALSE)</f>
        <v>#N/A</v>
      </c>
      <c r="D16" s="2" t="e">
        <f>+VLOOKUP($B16,Gesamt!$A$5:$D$286,3,FALSE)</f>
        <v>#N/A</v>
      </c>
      <c r="E16" s="1" t="e">
        <f>+VLOOKUP($B16,Gesamt!$A$5:$D$286,4,FALSE)</f>
        <v>#N/A</v>
      </c>
      <c r="F16" s="10" t="e">
        <f>+VLOOKUP($B16,Gesamt!$A$5:$F$286,5,FALSE)</f>
        <v>#N/A</v>
      </c>
      <c r="G16" s="10" t="e">
        <f>+VLOOKUP($B16,Gesamt!$A$5:$G$286,6,FALSE)</f>
        <v>#N/A</v>
      </c>
      <c r="H16" s="10" t="e">
        <f>+VLOOKUP($B16,Gesamt!$A$5:$H$286,7,FALSE)</f>
        <v>#N/A</v>
      </c>
      <c r="I16" s="10" t="e">
        <f>+VLOOKUP($B16,Gesamt!$A$5:$I$286,8,FALSE)</f>
        <v>#N/A</v>
      </c>
      <c r="J16" s="10" t="e">
        <f>+VLOOKUP($B16,Gesamt!$A$5:$Q$286,9,FALSE)</f>
        <v>#N/A</v>
      </c>
      <c r="K16" s="10" t="e">
        <f>+VLOOKUP($B16,Gesamt!$A$5:$Q$286,10,FALSE)</f>
        <v>#N/A</v>
      </c>
      <c r="L16" s="10" t="e">
        <f>+VLOOKUP($B16,Gesamt!$A$5:$Q$286,11,FALSE)</f>
        <v>#N/A</v>
      </c>
      <c r="M16" s="10" t="e">
        <f>+VLOOKUP($B16,Gesamt!$A$5:$Q$286,12,FALSE)</f>
        <v>#N/A</v>
      </c>
      <c r="N16" s="10" t="e">
        <f>+VLOOKUP($B16,Gesamt!$A$5:$Q$286,13,FALSE)</f>
        <v>#N/A</v>
      </c>
      <c r="O16" s="10" t="e">
        <f>+VLOOKUP($B16,Gesamt!$A$5:$Q$286,14,FALSE)</f>
        <v>#N/A</v>
      </c>
      <c r="P16" s="10" t="e">
        <f>+VLOOKUP($B16,Gesamt!$A$5:$Q$286,15,FALSE)</f>
        <v>#N/A</v>
      </c>
      <c r="Q16" s="10" t="e">
        <f>+VLOOKUP($B16,Gesamt!$A$5:$Q$286,16,FALSE)</f>
        <v>#N/A</v>
      </c>
      <c r="R16" s="10" t="e">
        <f t="shared" si="2"/>
        <v>#N/A</v>
      </c>
      <c r="S16" s="8" t="e">
        <f t="shared" si="3"/>
        <v>#N/A</v>
      </c>
    </row>
    <row r="17" spans="1:19" ht="12.75">
      <c r="A17" s="1" t="e">
        <f t="shared" si="1"/>
        <v>#N/A</v>
      </c>
      <c r="B17" s="6"/>
      <c r="C17" s="2" t="e">
        <f>+VLOOKUP($B17,Gesamt!$A$5:$D$286,2,FALSE)</f>
        <v>#N/A</v>
      </c>
      <c r="D17" s="2" t="e">
        <f>+VLOOKUP($B17,Gesamt!$A$5:$D$286,3,FALSE)</f>
        <v>#N/A</v>
      </c>
      <c r="E17" s="1" t="e">
        <f>+VLOOKUP($B17,Gesamt!$A$5:$D$286,4,FALSE)</f>
        <v>#N/A</v>
      </c>
      <c r="F17" s="10" t="e">
        <f>+VLOOKUP($B17,Gesamt!$A$5:$F$286,5,FALSE)</f>
        <v>#N/A</v>
      </c>
      <c r="G17" s="10" t="e">
        <f>+VLOOKUP($B17,Gesamt!$A$5:$G$286,6,FALSE)</f>
        <v>#N/A</v>
      </c>
      <c r="H17" s="10" t="e">
        <f>+VLOOKUP($B17,Gesamt!$A$5:$H$286,7,FALSE)</f>
        <v>#N/A</v>
      </c>
      <c r="I17" s="10" t="e">
        <f>+VLOOKUP($B17,Gesamt!$A$5:$I$286,8,FALSE)</f>
        <v>#N/A</v>
      </c>
      <c r="J17" s="10" t="e">
        <f>+VLOOKUP($B17,Gesamt!$A$5:$Q$286,9,FALSE)</f>
        <v>#N/A</v>
      </c>
      <c r="K17" s="10" t="e">
        <f>+VLOOKUP($B17,Gesamt!$A$5:$Q$286,10,FALSE)</f>
        <v>#N/A</v>
      </c>
      <c r="L17" s="10" t="e">
        <f>+VLOOKUP($B17,Gesamt!$A$5:$Q$286,11,FALSE)</f>
        <v>#N/A</v>
      </c>
      <c r="M17" s="10" t="e">
        <f>+VLOOKUP($B17,Gesamt!$A$5:$Q$286,12,FALSE)</f>
        <v>#N/A</v>
      </c>
      <c r="N17" s="10" t="e">
        <f>+VLOOKUP($B17,Gesamt!$A$5:$Q$286,13,FALSE)</f>
        <v>#N/A</v>
      </c>
      <c r="O17" s="10" t="e">
        <f>+VLOOKUP($B17,Gesamt!$A$5:$Q$286,14,FALSE)</f>
        <v>#N/A</v>
      </c>
      <c r="P17" s="10" t="e">
        <f>+VLOOKUP($B17,Gesamt!$A$5:$Q$286,15,FALSE)</f>
        <v>#N/A</v>
      </c>
      <c r="Q17" s="10" t="e">
        <f>+VLOOKUP($B17,Gesamt!$A$5:$Q$286,16,FALSE)</f>
        <v>#N/A</v>
      </c>
      <c r="R17" s="10" t="e">
        <f t="shared" si="2"/>
        <v>#N/A</v>
      </c>
      <c r="S17" s="8" t="e">
        <f t="shared" si="3"/>
        <v>#N/A</v>
      </c>
    </row>
    <row r="18" spans="1:19" ht="12.75">
      <c r="A18" s="1" t="e">
        <f t="shared" si="1"/>
        <v>#N/A</v>
      </c>
      <c r="B18" s="6"/>
      <c r="C18" s="2" t="e">
        <f>+VLOOKUP($B18,Gesamt!$A$5:$D$286,2,FALSE)</f>
        <v>#N/A</v>
      </c>
      <c r="D18" s="2" t="e">
        <f>+VLOOKUP($B18,Gesamt!$A$5:$D$286,3,FALSE)</f>
        <v>#N/A</v>
      </c>
      <c r="E18" s="1" t="e">
        <f>+VLOOKUP($B18,Gesamt!$A$5:$D$286,4,FALSE)</f>
        <v>#N/A</v>
      </c>
      <c r="F18" s="10" t="e">
        <f>+VLOOKUP($B18,Gesamt!$A$5:$F$286,5,FALSE)</f>
        <v>#N/A</v>
      </c>
      <c r="G18" s="10" t="e">
        <f>+VLOOKUP($B18,Gesamt!$A$5:$G$286,6,FALSE)</f>
        <v>#N/A</v>
      </c>
      <c r="H18" s="10" t="e">
        <f>+VLOOKUP($B18,Gesamt!$A$5:$H$286,7,FALSE)</f>
        <v>#N/A</v>
      </c>
      <c r="I18" s="10" t="e">
        <f>+VLOOKUP($B18,Gesamt!$A$5:$I$286,8,FALSE)</f>
        <v>#N/A</v>
      </c>
      <c r="J18" s="10" t="e">
        <f>+VLOOKUP($B18,Gesamt!$A$5:$Q$286,9,FALSE)</f>
        <v>#N/A</v>
      </c>
      <c r="K18" s="10" t="e">
        <f>+VLOOKUP($B18,Gesamt!$A$5:$Q$286,10,FALSE)</f>
        <v>#N/A</v>
      </c>
      <c r="L18" s="10" t="e">
        <f>+VLOOKUP($B18,Gesamt!$A$5:$Q$286,11,FALSE)</f>
        <v>#N/A</v>
      </c>
      <c r="M18" s="10" t="e">
        <f>+VLOOKUP($B18,Gesamt!$A$5:$Q$286,12,FALSE)</f>
        <v>#N/A</v>
      </c>
      <c r="N18" s="10" t="e">
        <f>+VLOOKUP($B18,Gesamt!$A$5:$Q$286,13,FALSE)</f>
        <v>#N/A</v>
      </c>
      <c r="O18" s="10" t="e">
        <f>+VLOOKUP($B18,Gesamt!$A$5:$Q$286,14,FALSE)</f>
        <v>#N/A</v>
      </c>
      <c r="P18" s="10" t="e">
        <f>+VLOOKUP($B18,Gesamt!$A$5:$Q$286,15,FALSE)</f>
        <v>#N/A</v>
      </c>
      <c r="Q18" s="10" t="e">
        <f>+VLOOKUP($B18,Gesamt!$A$5:$Q$286,16,FALSE)</f>
        <v>#N/A</v>
      </c>
      <c r="R18" s="10" t="e">
        <f t="shared" si="2"/>
        <v>#N/A</v>
      </c>
      <c r="S18" s="8" t="e">
        <f t="shared" si="3"/>
        <v>#N/A</v>
      </c>
    </row>
    <row r="19" spans="1:19" ht="12.75">
      <c r="A19" s="1" t="e">
        <f t="shared" si="1"/>
        <v>#N/A</v>
      </c>
      <c r="B19" s="6"/>
      <c r="C19" s="2" t="e">
        <f>+VLOOKUP($B19,Gesamt!$A$5:$D$286,2,FALSE)</f>
        <v>#N/A</v>
      </c>
      <c r="D19" s="2" t="e">
        <f>+VLOOKUP($B19,Gesamt!$A$5:$D$286,3,FALSE)</f>
        <v>#N/A</v>
      </c>
      <c r="E19" s="1" t="e">
        <f>+VLOOKUP($B19,Gesamt!$A$5:$D$286,4,FALSE)</f>
        <v>#N/A</v>
      </c>
      <c r="F19" s="10" t="e">
        <f>+VLOOKUP($B19,Gesamt!$A$5:$F$286,5,FALSE)</f>
        <v>#N/A</v>
      </c>
      <c r="G19" s="10" t="e">
        <f>+VLOOKUP($B19,Gesamt!$A$5:$G$286,6,FALSE)</f>
        <v>#N/A</v>
      </c>
      <c r="H19" s="10" t="e">
        <f>+VLOOKUP($B19,Gesamt!$A$5:$H$286,7,FALSE)</f>
        <v>#N/A</v>
      </c>
      <c r="I19" s="10" t="e">
        <f>+VLOOKUP($B19,Gesamt!$A$5:$I$286,8,FALSE)</f>
        <v>#N/A</v>
      </c>
      <c r="J19" s="10" t="e">
        <f>+VLOOKUP($B19,Gesamt!$A$5:$Q$286,9,FALSE)</f>
        <v>#N/A</v>
      </c>
      <c r="K19" s="10" t="e">
        <f>+VLOOKUP($B19,Gesamt!$A$5:$Q$286,10,FALSE)</f>
        <v>#N/A</v>
      </c>
      <c r="L19" s="10" t="e">
        <f>+VLOOKUP($B19,Gesamt!$A$5:$Q$286,11,FALSE)</f>
        <v>#N/A</v>
      </c>
      <c r="M19" s="10" t="e">
        <f>+VLOOKUP($B19,Gesamt!$A$5:$Q$286,12,FALSE)</f>
        <v>#N/A</v>
      </c>
      <c r="N19" s="10" t="e">
        <f>+VLOOKUP($B19,Gesamt!$A$5:$Q$286,13,FALSE)</f>
        <v>#N/A</v>
      </c>
      <c r="O19" s="10" t="e">
        <f>+VLOOKUP($B19,Gesamt!$A$5:$Q$286,14,FALSE)</f>
        <v>#N/A</v>
      </c>
      <c r="P19" s="10" t="e">
        <f>+VLOOKUP($B19,Gesamt!$A$5:$Q$286,15,FALSE)</f>
        <v>#N/A</v>
      </c>
      <c r="Q19" s="10" t="e">
        <f>+VLOOKUP($B19,Gesamt!$A$5:$Q$286,16,FALSE)</f>
        <v>#N/A</v>
      </c>
      <c r="R19" s="10" t="e">
        <f t="shared" si="2"/>
        <v>#N/A</v>
      </c>
      <c r="S19" s="8" t="e">
        <f t="shared" si="3"/>
        <v>#N/A</v>
      </c>
    </row>
    <row r="20" spans="1:19" ht="12.75">
      <c r="A20" s="1" t="e">
        <f t="shared" si="1"/>
        <v>#N/A</v>
      </c>
      <c r="B20" s="6"/>
      <c r="C20" s="2" t="e">
        <f>+VLOOKUP($B20,Gesamt!$A$5:$D$286,2,FALSE)</f>
        <v>#N/A</v>
      </c>
      <c r="D20" s="2" t="e">
        <f>+VLOOKUP($B20,Gesamt!$A$5:$D$286,3,FALSE)</f>
        <v>#N/A</v>
      </c>
      <c r="E20" s="1" t="e">
        <f>+VLOOKUP($B20,Gesamt!$A$5:$D$286,4,FALSE)</f>
        <v>#N/A</v>
      </c>
      <c r="F20" s="10" t="e">
        <f>+VLOOKUP($B20,Gesamt!$A$5:$F$286,5,FALSE)</f>
        <v>#N/A</v>
      </c>
      <c r="G20" s="10" t="e">
        <f>+VLOOKUP($B20,Gesamt!$A$5:$G$286,6,FALSE)</f>
        <v>#N/A</v>
      </c>
      <c r="H20" s="10" t="e">
        <f>+VLOOKUP($B20,Gesamt!$A$5:$H$286,7,FALSE)</f>
        <v>#N/A</v>
      </c>
      <c r="I20" s="10" t="e">
        <f>+VLOOKUP($B20,Gesamt!$A$5:$I$286,8,FALSE)</f>
        <v>#N/A</v>
      </c>
      <c r="J20" s="10" t="e">
        <f>+VLOOKUP($B20,Gesamt!$A$5:$Q$286,9,FALSE)</f>
        <v>#N/A</v>
      </c>
      <c r="K20" s="10" t="e">
        <f>+VLOOKUP($B20,Gesamt!$A$5:$Q$286,10,FALSE)</f>
        <v>#N/A</v>
      </c>
      <c r="L20" s="10" t="e">
        <f>+VLOOKUP($B20,Gesamt!$A$5:$Q$286,11,FALSE)</f>
        <v>#N/A</v>
      </c>
      <c r="M20" s="10" t="e">
        <f>+VLOOKUP($B20,Gesamt!$A$5:$Q$286,12,FALSE)</f>
        <v>#N/A</v>
      </c>
      <c r="N20" s="10" t="e">
        <f>+VLOOKUP($B20,Gesamt!$A$5:$Q$286,13,FALSE)</f>
        <v>#N/A</v>
      </c>
      <c r="O20" s="10" t="e">
        <f>+VLOOKUP($B20,Gesamt!$A$5:$Q$286,14,FALSE)</f>
        <v>#N/A</v>
      </c>
      <c r="P20" s="10" t="e">
        <f>+VLOOKUP($B20,Gesamt!$A$5:$Q$286,15,FALSE)</f>
        <v>#N/A</v>
      </c>
      <c r="Q20" s="10" t="e">
        <f>+VLOOKUP($B20,Gesamt!$A$5:$Q$286,16,FALSE)</f>
        <v>#N/A</v>
      </c>
      <c r="R20" s="10" t="e">
        <f t="shared" si="2"/>
        <v>#N/A</v>
      </c>
      <c r="S20" s="8" t="e">
        <f t="shared" si="3"/>
        <v>#N/A</v>
      </c>
    </row>
    <row r="21" spans="1:19" ht="12.75">
      <c r="A21" s="1" t="e">
        <f t="shared" si="1"/>
        <v>#N/A</v>
      </c>
      <c r="B21" s="6"/>
      <c r="C21" s="2" t="e">
        <f>+VLOOKUP($B21,Gesamt!$A$5:$D$286,2,FALSE)</f>
        <v>#N/A</v>
      </c>
      <c r="D21" s="2" t="e">
        <f>+VLOOKUP($B21,Gesamt!$A$5:$D$286,3,FALSE)</f>
        <v>#N/A</v>
      </c>
      <c r="E21" s="1" t="e">
        <f>+VLOOKUP($B21,Gesamt!$A$5:$D$286,4,FALSE)</f>
        <v>#N/A</v>
      </c>
      <c r="F21" s="10" t="e">
        <f>+VLOOKUP($B21,Gesamt!$A$5:$F$286,5,FALSE)</f>
        <v>#N/A</v>
      </c>
      <c r="G21" s="10" t="e">
        <f>+VLOOKUP($B21,Gesamt!$A$5:$G$286,6,FALSE)</f>
        <v>#N/A</v>
      </c>
      <c r="H21" s="10" t="e">
        <f>+VLOOKUP($B21,Gesamt!$A$5:$H$286,7,FALSE)</f>
        <v>#N/A</v>
      </c>
      <c r="I21" s="10" t="e">
        <f>+VLOOKUP($B21,Gesamt!$A$5:$I$286,8,FALSE)</f>
        <v>#N/A</v>
      </c>
      <c r="J21" s="10" t="e">
        <f>+VLOOKUP($B21,Gesamt!$A$5:$Q$286,9,FALSE)</f>
        <v>#N/A</v>
      </c>
      <c r="K21" s="10" t="e">
        <f>+VLOOKUP($B21,Gesamt!$A$5:$Q$286,10,FALSE)</f>
        <v>#N/A</v>
      </c>
      <c r="L21" s="10" t="e">
        <f>+VLOOKUP($B21,Gesamt!$A$5:$Q$286,11,FALSE)</f>
        <v>#N/A</v>
      </c>
      <c r="M21" s="10" t="e">
        <f>+VLOOKUP($B21,Gesamt!$A$5:$Q$286,12,FALSE)</f>
        <v>#N/A</v>
      </c>
      <c r="N21" s="10" t="e">
        <f>+VLOOKUP($B21,Gesamt!$A$5:$Q$286,13,FALSE)</f>
        <v>#N/A</v>
      </c>
      <c r="O21" s="10" t="e">
        <f>+VLOOKUP($B21,Gesamt!$A$5:$Q$286,14,FALSE)</f>
        <v>#N/A</v>
      </c>
      <c r="P21" s="10" t="e">
        <f>+VLOOKUP($B21,Gesamt!$A$5:$Q$286,15,FALSE)</f>
        <v>#N/A</v>
      </c>
      <c r="Q21" s="10" t="e">
        <f>+VLOOKUP($B21,Gesamt!$A$5:$Q$286,16,FALSE)</f>
        <v>#N/A</v>
      </c>
      <c r="R21" s="10" t="e">
        <f t="shared" si="2"/>
        <v>#N/A</v>
      </c>
      <c r="S21" s="8" t="e">
        <f t="shared" si="3"/>
        <v>#N/A</v>
      </c>
    </row>
    <row r="22" spans="1:19" ht="12.75">
      <c r="A22" s="1" t="e">
        <f t="shared" si="1"/>
        <v>#N/A</v>
      </c>
      <c r="B22" s="6"/>
      <c r="C22" s="2" t="e">
        <f>+VLOOKUP($B22,Gesamt!$A$5:$D$286,2,FALSE)</f>
        <v>#N/A</v>
      </c>
      <c r="D22" s="2" t="e">
        <f>+VLOOKUP($B22,Gesamt!$A$5:$D$286,3,FALSE)</f>
        <v>#N/A</v>
      </c>
      <c r="E22" s="1" t="e">
        <f>+VLOOKUP($B22,Gesamt!$A$5:$D$286,4,FALSE)</f>
        <v>#N/A</v>
      </c>
      <c r="F22" s="10" t="e">
        <f>+VLOOKUP($B22,Gesamt!$A$5:$F$286,5,FALSE)</f>
        <v>#N/A</v>
      </c>
      <c r="G22" s="10" t="e">
        <f>+VLOOKUP($B22,Gesamt!$A$5:$G$286,6,FALSE)</f>
        <v>#N/A</v>
      </c>
      <c r="H22" s="10" t="e">
        <f>+VLOOKUP($B22,Gesamt!$A$5:$H$286,7,FALSE)</f>
        <v>#N/A</v>
      </c>
      <c r="I22" s="10" t="e">
        <f>+VLOOKUP($B22,Gesamt!$A$5:$I$286,8,FALSE)</f>
        <v>#N/A</v>
      </c>
      <c r="J22" s="10" t="e">
        <f>+VLOOKUP($B22,Gesamt!$A$5:$Q$286,9,FALSE)</f>
        <v>#N/A</v>
      </c>
      <c r="K22" s="10" t="e">
        <f>+VLOOKUP($B22,Gesamt!$A$5:$Q$286,10,FALSE)</f>
        <v>#N/A</v>
      </c>
      <c r="L22" s="10" t="e">
        <f>+VLOOKUP($B22,Gesamt!$A$5:$Q$286,11,FALSE)</f>
        <v>#N/A</v>
      </c>
      <c r="M22" s="10" t="e">
        <f>+VLOOKUP($B22,Gesamt!$A$5:$Q$286,12,FALSE)</f>
        <v>#N/A</v>
      </c>
      <c r="N22" s="10" t="e">
        <f>+VLOOKUP($B22,Gesamt!$A$5:$Q$286,13,FALSE)</f>
        <v>#N/A</v>
      </c>
      <c r="O22" s="10" t="e">
        <f>+VLOOKUP($B22,Gesamt!$A$5:$Q$286,14,FALSE)</f>
        <v>#N/A</v>
      </c>
      <c r="P22" s="10" t="e">
        <f>+VLOOKUP($B22,Gesamt!$A$5:$Q$286,15,FALSE)</f>
        <v>#N/A</v>
      </c>
      <c r="Q22" s="10" t="e">
        <f>+VLOOKUP($B22,Gesamt!$A$5:$Q$286,16,FALSE)</f>
        <v>#N/A</v>
      </c>
      <c r="R22" s="10" t="e">
        <f t="shared" si="2"/>
        <v>#N/A</v>
      </c>
      <c r="S22" s="8" t="e">
        <f t="shared" si="3"/>
        <v>#N/A</v>
      </c>
    </row>
    <row r="23" spans="1:19" ht="12.75">
      <c r="A23" s="1" t="e">
        <f t="shared" si="1"/>
        <v>#N/A</v>
      </c>
      <c r="B23" s="6"/>
      <c r="C23" s="2" t="e">
        <f>+VLOOKUP($B23,Gesamt!$A$5:$D$286,2,FALSE)</f>
        <v>#N/A</v>
      </c>
      <c r="D23" s="2" t="e">
        <f>+VLOOKUP($B23,Gesamt!$A$5:$D$286,3,FALSE)</f>
        <v>#N/A</v>
      </c>
      <c r="E23" s="1" t="e">
        <f>+VLOOKUP($B23,Gesamt!$A$5:$D$286,4,FALSE)</f>
        <v>#N/A</v>
      </c>
      <c r="F23" s="10" t="e">
        <f>+VLOOKUP($B23,Gesamt!$A$5:$F$286,5,FALSE)</f>
        <v>#N/A</v>
      </c>
      <c r="G23" s="10" t="e">
        <f>+VLOOKUP($B23,Gesamt!$A$5:$G$286,6,FALSE)</f>
        <v>#N/A</v>
      </c>
      <c r="H23" s="10" t="e">
        <f>+VLOOKUP($B23,Gesamt!$A$5:$H$286,7,FALSE)</f>
        <v>#N/A</v>
      </c>
      <c r="I23" s="10" t="e">
        <f>+VLOOKUP($B23,Gesamt!$A$5:$I$286,8,FALSE)</f>
        <v>#N/A</v>
      </c>
      <c r="J23" s="10" t="e">
        <f>+VLOOKUP($B23,Gesamt!$A$5:$Q$286,9,FALSE)</f>
        <v>#N/A</v>
      </c>
      <c r="K23" s="10" t="e">
        <f>+VLOOKUP($B23,Gesamt!$A$5:$Q$286,10,FALSE)</f>
        <v>#N/A</v>
      </c>
      <c r="L23" s="10" t="e">
        <f>+VLOOKUP($B23,Gesamt!$A$5:$Q$286,11,FALSE)</f>
        <v>#N/A</v>
      </c>
      <c r="M23" s="10" t="e">
        <f>+VLOOKUP($B23,Gesamt!$A$5:$Q$286,12,FALSE)</f>
        <v>#N/A</v>
      </c>
      <c r="N23" s="10" t="e">
        <f>+VLOOKUP($B23,Gesamt!$A$5:$Q$286,13,FALSE)</f>
        <v>#N/A</v>
      </c>
      <c r="O23" s="10" t="e">
        <f>+VLOOKUP($B23,Gesamt!$A$5:$Q$286,14,FALSE)</f>
        <v>#N/A</v>
      </c>
      <c r="P23" s="10" t="e">
        <f>+VLOOKUP($B23,Gesamt!$A$5:$Q$286,15,FALSE)</f>
        <v>#N/A</v>
      </c>
      <c r="Q23" s="10" t="e">
        <f>+VLOOKUP($B23,Gesamt!$A$5:$Q$286,16,FALSE)</f>
        <v>#N/A</v>
      </c>
      <c r="R23" s="10" t="e">
        <f t="shared" si="2"/>
        <v>#N/A</v>
      </c>
      <c r="S23" s="8" t="e">
        <f t="shared" si="3"/>
        <v>#N/A</v>
      </c>
    </row>
    <row r="24" spans="1:19" ht="12.75">
      <c r="A24" s="1" t="e">
        <f t="shared" si="1"/>
        <v>#N/A</v>
      </c>
      <c r="B24" s="6"/>
      <c r="C24" s="2" t="e">
        <f>+VLOOKUP($B24,Gesamt!$A$5:$D$286,2,FALSE)</f>
        <v>#N/A</v>
      </c>
      <c r="D24" s="2" t="e">
        <f>+VLOOKUP($B24,Gesamt!$A$5:$D$286,3,FALSE)</f>
        <v>#N/A</v>
      </c>
      <c r="E24" s="1" t="e">
        <f>+VLOOKUP($B24,Gesamt!$A$5:$D$286,4,FALSE)</f>
        <v>#N/A</v>
      </c>
      <c r="F24" s="10" t="e">
        <f>+VLOOKUP($B24,Gesamt!$A$5:$F$286,5,FALSE)</f>
        <v>#N/A</v>
      </c>
      <c r="G24" s="10" t="e">
        <f>+VLOOKUP($B24,Gesamt!$A$5:$G$286,6,FALSE)</f>
        <v>#N/A</v>
      </c>
      <c r="H24" s="10" t="e">
        <f>+VLOOKUP($B24,Gesamt!$A$5:$H$286,7,FALSE)</f>
        <v>#N/A</v>
      </c>
      <c r="I24" s="10" t="e">
        <f>+VLOOKUP($B24,Gesamt!$A$5:$I$286,8,FALSE)</f>
        <v>#N/A</v>
      </c>
      <c r="J24" s="10" t="e">
        <f>+VLOOKUP($B24,Gesamt!$A$5:$Q$286,9,FALSE)</f>
        <v>#N/A</v>
      </c>
      <c r="K24" s="10" t="e">
        <f>+VLOOKUP($B24,Gesamt!$A$5:$Q$286,10,FALSE)</f>
        <v>#N/A</v>
      </c>
      <c r="L24" s="10" t="e">
        <f>+VLOOKUP($B24,Gesamt!$A$5:$Q$286,11,FALSE)</f>
        <v>#N/A</v>
      </c>
      <c r="M24" s="10" t="e">
        <f>+VLOOKUP($B24,Gesamt!$A$5:$Q$286,12,FALSE)</f>
        <v>#N/A</v>
      </c>
      <c r="N24" s="10" t="e">
        <f>+VLOOKUP($B24,Gesamt!$A$5:$Q$286,13,FALSE)</f>
        <v>#N/A</v>
      </c>
      <c r="O24" s="10" t="e">
        <f>+VLOOKUP($B24,Gesamt!$A$5:$Q$286,14,FALSE)</f>
        <v>#N/A</v>
      </c>
      <c r="P24" s="10" t="e">
        <f>+VLOOKUP($B24,Gesamt!$A$5:$Q$286,15,FALSE)</f>
        <v>#N/A</v>
      </c>
      <c r="Q24" s="10" t="e">
        <f>+VLOOKUP($B24,Gesamt!$A$5:$Q$286,16,FALSE)</f>
        <v>#N/A</v>
      </c>
      <c r="R24" s="10" t="e">
        <f t="shared" si="2"/>
        <v>#N/A</v>
      </c>
      <c r="S24" s="8" t="e">
        <f t="shared" si="3"/>
        <v>#N/A</v>
      </c>
    </row>
    <row r="25" spans="1:19" ht="12.75">
      <c r="A25" s="1" t="e">
        <f t="shared" si="1"/>
        <v>#N/A</v>
      </c>
      <c r="B25" s="6"/>
      <c r="C25" s="2" t="e">
        <f>+VLOOKUP($B25,Gesamt!$A$5:$D$286,2,FALSE)</f>
        <v>#N/A</v>
      </c>
      <c r="D25" s="2" t="e">
        <f>+VLOOKUP($B25,Gesamt!$A$5:$D$286,3,FALSE)</f>
        <v>#N/A</v>
      </c>
      <c r="E25" s="1" t="e">
        <f>+VLOOKUP($B25,Gesamt!$A$5:$D$286,4,FALSE)</f>
        <v>#N/A</v>
      </c>
      <c r="F25" s="10" t="e">
        <f>+VLOOKUP($B25,Gesamt!$A$5:$F$286,5,FALSE)</f>
        <v>#N/A</v>
      </c>
      <c r="G25" s="10" t="e">
        <f>+VLOOKUP($B25,Gesamt!$A$5:$G$286,6,FALSE)</f>
        <v>#N/A</v>
      </c>
      <c r="H25" s="10" t="e">
        <f>+VLOOKUP($B25,Gesamt!$A$5:$H$286,7,FALSE)</f>
        <v>#N/A</v>
      </c>
      <c r="I25" s="10" t="e">
        <f>+VLOOKUP($B25,Gesamt!$A$5:$I$286,8,FALSE)</f>
        <v>#N/A</v>
      </c>
      <c r="J25" s="10" t="e">
        <f>+VLOOKUP($B25,Gesamt!$A$5:$Q$286,9,FALSE)</f>
        <v>#N/A</v>
      </c>
      <c r="K25" s="10" t="e">
        <f>+VLOOKUP($B25,Gesamt!$A$5:$Q$286,10,FALSE)</f>
        <v>#N/A</v>
      </c>
      <c r="L25" s="10" t="e">
        <f>+VLOOKUP($B25,Gesamt!$A$5:$Q$286,11,FALSE)</f>
        <v>#N/A</v>
      </c>
      <c r="M25" s="10" t="e">
        <f>+VLOOKUP($B25,Gesamt!$A$5:$Q$286,12,FALSE)</f>
        <v>#N/A</v>
      </c>
      <c r="N25" s="10" t="e">
        <f>+VLOOKUP($B25,Gesamt!$A$5:$Q$286,13,FALSE)</f>
        <v>#N/A</v>
      </c>
      <c r="O25" s="10" t="e">
        <f>+VLOOKUP($B25,Gesamt!$A$5:$Q$286,14,FALSE)</f>
        <v>#N/A</v>
      </c>
      <c r="P25" s="10" t="e">
        <f>+VLOOKUP($B25,Gesamt!$A$5:$Q$286,15,FALSE)</f>
        <v>#N/A</v>
      </c>
      <c r="Q25" s="10" t="e">
        <f>+VLOOKUP($B25,Gesamt!$A$5:$Q$286,16,FALSE)</f>
        <v>#N/A</v>
      </c>
      <c r="R25" s="10" t="e">
        <f t="shared" si="2"/>
        <v>#N/A</v>
      </c>
      <c r="S25" s="8" t="e">
        <f t="shared" si="3"/>
        <v>#N/A</v>
      </c>
    </row>
    <row r="26" spans="1:19" ht="12.75">
      <c r="A26" s="1" t="e">
        <f t="shared" si="1"/>
        <v>#N/A</v>
      </c>
      <c r="B26" s="6"/>
      <c r="C26" s="2" t="e">
        <f>+VLOOKUP($B26,Gesamt!$A$5:$D$286,2,FALSE)</f>
        <v>#N/A</v>
      </c>
      <c r="D26" s="2" t="e">
        <f>+VLOOKUP($B26,Gesamt!$A$5:$D$286,3,FALSE)</f>
        <v>#N/A</v>
      </c>
      <c r="E26" s="1" t="e">
        <f>+VLOOKUP($B26,Gesamt!$A$5:$D$286,4,FALSE)</f>
        <v>#N/A</v>
      </c>
      <c r="F26" s="10" t="e">
        <f>+VLOOKUP($B26,Gesamt!$A$5:$F$286,5,FALSE)</f>
        <v>#N/A</v>
      </c>
      <c r="G26" s="10" t="e">
        <f>+VLOOKUP($B26,Gesamt!$A$5:$G$286,6,FALSE)</f>
        <v>#N/A</v>
      </c>
      <c r="H26" s="10" t="e">
        <f>+VLOOKUP($B26,Gesamt!$A$5:$H$286,7,FALSE)</f>
        <v>#N/A</v>
      </c>
      <c r="I26" s="10" t="e">
        <f>+VLOOKUP($B26,Gesamt!$A$5:$I$286,8,FALSE)</f>
        <v>#N/A</v>
      </c>
      <c r="J26" s="10" t="e">
        <f>+VLOOKUP($B26,Gesamt!$A$5:$Q$286,9,FALSE)</f>
        <v>#N/A</v>
      </c>
      <c r="K26" s="10" t="e">
        <f>+VLOOKUP($B26,Gesamt!$A$5:$Q$286,10,FALSE)</f>
        <v>#N/A</v>
      </c>
      <c r="L26" s="10" t="e">
        <f>+VLOOKUP($B26,Gesamt!$A$5:$Q$286,11,FALSE)</f>
        <v>#N/A</v>
      </c>
      <c r="M26" s="10" t="e">
        <f>+VLOOKUP($B26,Gesamt!$A$5:$Q$286,12,FALSE)</f>
        <v>#N/A</v>
      </c>
      <c r="N26" s="10" t="e">
        <f>+VLOOKUP($B26,Gesamt!$A$5:$Q$286,13,FALSE)</f>
        <v>#N/A</v>
      </c>
      <c r="O26" s="10" t="e">
        <f>+VLOOKUP($B26,Gesamt!$A$5:$Q$286,14,FALSE)</f>
        <v>#N/A</v>
      </c>
      <c r="P26" s="10" t="e">
        <f>+VLOOKUP($B26,Gesamt!$A$5:$Q$286,15,FALSE)</f>
        <v>#N/A</v>
      </c>
      <c r="Q26" s="10" t="e">
        <f>+VLOOKUP($B26,Gesamt!$A$5:$Q$286,16,FALSE)</f>
        <v>#N/A</v>
      </c>
      <c r="R26" s="10" t="e">
        <f t="shared" si="2"/>
        <v>#N/A</v>
      </c>
      <c r="S26" s="8" t="e">
        <f t="shared" si="3"/>
        <v>#N/A</v>
      </c>
    </row>
    <row r="27" spans="1:19" ht="12.75">
      <c r="A27" s="1" t="e">
        <f t="shared" si="1"/>
        <v>#N/A</v>
      </c>
      <c r="B27" s="6"/>
      <c r="C27" s="2" t="e">
        <f>+VLOOKUP($B27,Gesamt!$A$5:$D$286,2,FALSE)</f>
        <v>#N/A</v>
      </c>
      <c r="D27" s="2" t="e">
        <f>+VLOOKUP($B27,Gesamt!$A$5:$D$286,3,FALSE)</f>
        <v>#N/A</v>
      </c>
      <c r="E27" s="1" t="e">
        <f>+VLOOKUP($B27,Gesamt!$A$5:$D$286,4,FALSE)</f>
        <v>#N/A</v>
      </c>
      <c r="F27" s="10" t="e">
        <f>+VLOOKUP($B27,Gesamt!$A$5:$F$286,5,FALSE)</f>
        <v>#N/A</v>
      </c>
      <c r="G27" s="10" t="e">
        <f>+VLOOKUP($B27,Gesamt!$A$5:$G$286,6,FALSE)</f>
        <v>#N/A</v>
      </c>
      <c r="H27" s="10" t="e">
        <f>+VLOOKUP($B27,Gesamt!$A$5:$H$286,7,FALSE)</f>
        <v>#N/A</v>
      </c>
      <c r="I27" s="10" t="e">
        <f>+VLOOKUP($B27,Gesamt!$A$5:$I$286,8,FALSE)</f>
        <v>#N/A</v>
      </c>
      <c r="J27" s="10" t="e">
        <f>+VLOOKUP($B27,Gesamt!$A$5:$Q$286,9,FALSE)</f>
        <v>#N/A</v>
      </c>
      <c r="K27" s="10" t="e">
        <f>+VLOOKUP($B27,Gesamt!$A$5:$Q$286,10,FALSE)</f>
        <v>#N/A</v>
      </c>
      <c r="L27" s="10" t="e">
        <f>+VLOOKUP($B27,Gesamt!$A$5:$Q$286,11,FALSE)</f>
        <v>#N/A</v>
      </c>
      <c r="M27" s="10" t="e">
        <f>+VLOOKUP($B27,Gesamt!$A$5:$Q$286,12,FALSE)</f>
        <v>#N/A</v>
      </c>
      <c r="N27" s="10" t="e">
        <f>+VLOOKUP($B27,Gesamt!$A$5:$Q$286,13,FALSE)</f>
        <v>#N/A</v>
      </c>
      <c r="O27" s="10" t="e">
        <f>+VLOOKUP($B27,Gesamt!$A$5:$Q$286,14,FALSE)</f>
        <v>#N/A</v>
      </c>
      <c r="P27" s="10" t="e">
        <f>+VLOOKUP($B27,Gesamt!$A$5:$Q$286,15,FALSE)</f>
        <v>#N/A</v>
      </c>
      <c r="Q27" s="10" t="e">
        <f>+VLOOKUP($B27,Gesamt!$A$5:$Q$286,16,FALSE)</f>
        <v>#N/A</v>
      </c>
      <c r="R27" s="10" t="e">
        <f t="shared" si="2"/>
        <v>#N/A</v>
      </c>
      <c r="S27" s="8" t="e">
        <f t="shared" si="3"/>
        <v>#N/A</v>
      </c>
    </row>
    <row r="28" spans="1:19" ht="12.75">
      <c r="A28" s="1" t="e">
        <f t="shared" si="1"/>
        <v>#N/A</v>
      </c>
      <c r="B28" s="6"/>
      <c r="C28" s="2" t="e">
        <f>+VLOOKUP($B28,Gesamt!$A$5:$D$286,2,FALSE)</f>
        <v>#N/A</v>
      </c>
      <c r="D28" s="2" t="e">
        <f>+VLOOKUP($B28,Gesamt!$A$5:$D$286,3,FALSE)</f>
        <v>#N/A</v>
      </c>
      <c r="E28" s="1" t="e">
        <f>+VLOOKUP($B28,Gesamt!$A$5:$D$286,4,FALSE)</f>
        <v>#N/A</v>
      </c>
      <c r="F28" s="10" t="e">
        <f>+VLOOKUP($B28,Gesamt!$A$5:$F$286,5,FALSE)</f>
        <v>#N/A</v>
      </c>
      <c r="G28" s="10" t="e">
        <f>+VLOOKUP($B28,Gesamt!$A$5:$G$286,6,FALSE)</f>
        <v>#N/A</v>
      </c>
      <c r="H28" s="10" t="e">
        <f>+VLOOKUP($B28,Gesamt!$A$5:$H$286,7,FALSE)</f>
        <v>#N/A</v>
      </c>
      <c r="I28" s="10" t="e">
        <f>+VLOOKUP($B28,Gesamt!$A$5:$I$286,8,FALSE)</f>
        <v>#N/A</v>
      </c>
      <c r="J28" s="10" t="e">
        <f>+VLOOKUP($B28,Gesamt!$A$5:$Q$286,9,FALSE)</f>
        <v>#N/A</v>
      </c>
      <c r="K28" s="10" t="e">
        <f>+VLOOKUP($B28,Gesamt!$A$5:$Q$286,10,FALSE)</f>
        <v>#N/A</v>
      </c>
      <c r="L28" s="10" t="e">
        <f>+VLOOKUP($B28,Gesamt!$A$5:$Q$286,11,FALSE)</f>
        <v>#N/A</v>
      </c>
      <c r="M28" s="10" t="e">
        <f>+VLOOKUP($B28,Gesamt!$A$5:$Q$286,12,FALSE)</f>
        <v>#N/A</v>
      </c>
      <c r="N28" s="10" t="e">
        <f>+VLOOKUP($B28,Gesamt!$A$5:$Q$286,13,FALSE)</f>
        <v>#N/A</v>
      </c>
      <c r="O28" s="10" t="e">
        <f>+VLOOKUP($B28,Gesamt!$A$5:$Q$286,14,FALSE)</f>
        <v>#N/A</v>
      </c>
      <c r="P28" s="10" t="e">
        <f>+VLOOKUP($B28,Gesamt!$A$5:$Q$286,15,FALSE)</f>
        <v>#N/A</v>
      </c>
      <c r="Q28" s="10" t="e">
        <f>+VLOOKUP($B28,Gesamt!$A$5:$Q$286,16,FALSE)</f>
        <v>#N/A</v>
      </c>
      <c r="R28" s="10" t="e">
        <f t="shared" si="2"/>
        <v>#N/A</v>
      </c>
      <c r="S28" s="8" t="e">
        <f t="shared" si="3"/>
        <v>#N/A</v>
      </c>
    </row>
    <row r="29" spans="1:19" ht="12.75">
      <c r="A29" s="1" t="e">
        <f t="shared" si="1"/>
        <v>#N/A</v>
      </c>
      <c r="B29" s="6"/>
      <c r="C29" s="2" t="e">
        <f>+VLOOKUP($B29,Gesamt!$A$5:$D$286,2,FALSE)</f>
        <v>#N/A</v>
      </c>
      <c r="D29" s="2" t="e">
        <f>+VLOOKUP($B29,Gesamt!$A$5:$D$286,3,FALSE)</f>
        <v>#N/A</v>
      </c>
      <c r="E29" s="1" t="e">
        <f>+VLOOKUP($B29,Gesamt!$A$5:$D$286,4,FALSE)</f>
        <v>#N/A</v>
      </c>
      <c r="F29" s="10" t="e">
        <f>+VLOOKUP($B29,Gesamt!$A$5:$F$286,5,FALSE)</f>
        <v>#N/A</v>
      </c>
      <c r="G29" s="10" t="e">
        <f>+VLOOKUP($B29,Gesamt!$A$5:$G$286,6,FALSE)</f>
        <v>#N/A</v>
      </c>
      <c r="H29" s="10" t="e">
        <f>+VLOOKUP($B29,Gesamt!$A$5:$H$286,7,FALSE)</f>
        <v>#N/A</v>
      </c>
      <c r="I29" s="10" t="e">
        <f>+VLOOKUP($B29,Gesamt!$A$5:$I$286,8,FALSE)</f>
        <v>#N/A</v>
      </c>
      <c r="J29" s="10" t="e">
        <f>+VLOOKUP($B29,Gesamt!$A$5:$Q$286,9,FALSE)</f>
        <v>#N/A</v>
      </c>
      <c r="K29" s="10" t="e">
        <f>+VLOOKUP($B29,Gesamt!$A$5:$Q$286,10,FALSE)</f>
        <v>#N/A</v>
      </c>
      <c r="L29" s="10" t="e">
        <f>+VLOOKUP($B29,Gesamt!$A$5:$Q$286,11,FALSE)</f>
        <v>#N/A</v>
      </c>
      <c r="M29" s="10" t="e">
        <f>+VLOOKUP($B29,Gesamt!$A$5:$Q$286,12,FALSE)</f>
        <v>#N/A</v>
      </c>
      <c r="N29" s="10" t="e">
        <f>+VLOOKUP($B29,Gesamt!$A$5:$Q$286,13,FALSE)</f>
        <v>#N/A</v>
      </c>
      <c r="O29" s="10" t="e">
        <f>+VLOOKUP($B29,Gesamt!$A$5:$Q$286,14,FALSE)</f>
        <v>#N/A</v>
      </c>
      <c r="P29" s="10" t="e">
        <f>+VLOOKUP($B29,Gesamt!$A$5:$Q$286,15,FALSE)</f>
        <v>#N/A</v>
      </c>
      <c r="Q29" s="10" t="e">
        <f>+VLOOKUP($B29,Gesamt!$A$5:$Q$286,16,FALSE)</f>
        <v>#N/A</v>
      </c>
      <c r="R29" s="10" t="e">
        <f t="shared" si="2"/>
        <v>#N/A</v>
      </c>
      <c r="S29" s="8" t="e">
        <f t="shared" si="3"/>
        <v>#N/A</v>
      </c>
    </row>
    <row r="30" spans="1:19" ht="12.75">
      <c r="A30" s="1" t="e">
        <f t="shared" si="1"/>
        <v>#N/A</v>
      </c>
      <c r="B30" s="6"/>
      <c r="C30" s="2" t="e">
        <f>+VLOOKUP($B30,Gesamt!$A$5:$D$286,2,FALSE)</f>
        <v>#N/A</v>
      </c>
      <c r="D30" s="2" t="e">
        <f>+VLOOKUP($B30,Gesamt!$A$5:$D$286,3,FALSE)</f>
        <v>#N/A</v>
      </c>
      <c r="E30" s="1" t="e">
        <f>+VLOOKUP($B30,Gesamt!$A$5:$D$286,4,FALSE)</f>
        <v>#N/A</v>
      </c>
      <c r="F30" s="10" t="e">
        <f>+VLOOKUP($B30,Gesamt!$A$5:$F$286,5,FALSE)</f>
        <v>#N/A</v>
      </c>
      <c r="G30" s="10" t="e">
        <f>+VLOOKUP($B30,Gesamt!$A$5:$G$286,6,FALSE)</f>
        <v>#N/A</v>
      </c>
      <c r="H30" s="10" t="e">
        <f>+VLOOKUP($B30,Gesamt!$A$5:$H$286,7,FALSE)</f>
        <v>#N/A</v>
      </c>
      <c r="I30" s="10" t="e">
        <f>+VLOOKUP($B30,Gesamt!$A$5:$I$286,8,FALSE)</f>
        <v>#N/A</v>
      </c>
      <c r="J30" s="10" t="e">
        <f>+VLOOKUP($B30,Gesamt!$A$5:$Q$286,9,FALSE)</f>
        <v>#N/A</v>
      </c>
      <c r="K30" s="10" t="e">
        <f>+VLOOKUP($B30,Gesamt!$A$5:$Q$286,10,FALSE)</f>
        <v>#N/A</v>
      </c>
      <c r="L30" s="10" t="e">
        <f>+VLOOKUP($B30,Gesamt!$A$5:$Q$286,11,FALSE)</f>
        <v>#N/A</v>
      </c>
      <c r="M30" s="10" t="e">
        <f>+VLOOKUP($B30,Gesamt!$A$5:$Q$286,12,FALSE)</f>
        <v>#N/A</v>
      </c>
      <c r="N30" s="10" t="e">
        <f>+VLOOKUP($B30,Gesamt!$A$5:$Q$286,13,FALSE)</f>
        <v>#N/A</v>
      </c>
      <c r="O30" s="10" t="e">
        <f>+VLOOKUP($B30,Gesamt!$A$5:$Q$286,14,FALSE)</f>
        <v>#N/A</v>
      </c>
      <c r="P30" s="10" t="e">
        <f>+VLOOKUP($B30,Gesamt!$A$5:$Q$286,15,FALSE)</f>
        <v>#N/A</v>
      </c>
      <c r="Q30" s="10" t="e">
        <f>+VLOOKUP($B30,Gesamt!$A$5:$Q$286,16,FALSE)</f>
        <v>#N/A</v>
      </c>
      <c r="R30" s="10" t="e">
        <f t="shared" si="2"/>
        <v>#N/A</v>
      </c>
      <c r="S30" s="8" t="e">
        <f t="shared" si="3"/>
        <v>#N/A</v>
      </c>
    </row>
    <row r="31" spans="1:19" ht="12.75">
      <c r="A31" s="1" t="e">
        <f t="shared" si="1"/>
        <v>#N/A</v>
      </c>
      <c r="B31" s="6"/>
      <c r="C31" s="2" t="e">
        <f>+VLOOKUP($B31,Gesamt!$A$5:$D$286,2,FALSE)</f>
        <v>#N/A</v>
      </c>
      <c r="D31" s="2" t="e">
        <f>+VLOOKUP($B31,Gesamt!$A$5:$D$286,3,FALSE)</f>
        <v>#N/A</v>
      </c>
      <c r="E31" s="1" t="e">
        <f>+VLOOKUP($B31,Gesamt!$A$5:$D$286,4,FALSE)</f>
        <v>#N/A</v>
      </c>
      <c r="F31" s="10" t="e">
        <f>+VLOOKUP($B31,Gesamt!$A$5:$F$286,5,FALSE)</f>
        <v>#N/A</v>
      </c>
      <c r="G31" s="10" t="e">
        <f>+VLOOKUP($B31,Gesamt!$A$5:$G$286,6,FALSE)</f>
        <v>#N/A</v>
      </c>
      <c r="H31" s="10" t="e">
        <f>+VLOOKUP($B31,Gesamt!$A$5:$H$286,7,FALSE)</f>
        <v>#N/A</v>
      </c>
      <c r="I31" s="10" t="e">
        <f>+VLOOKUP($B31,Gesamt!$A$5:$I$286,8,FALSE)</f>
        <v>#N/A</v>
      </c>
      <c r="J31" s="10" t="e">
        <f>+VLOOKUP($B31,Gesamt!$A$5:$Q$286,9,FALSE)</f>
        <v>#N/A</v>
      </c>
      <c r="K31" s="10" t="e">
        <f>+VLOOKUP($B31,Gesamt!$A$5:$Q$286,10,FALSE)</f>
        <v>#N/A</v>
      </c>
      <c r="L31" s="10" t="e">
        <f>+VLOOKUP($B31,Gesamt!$A$5:$Q$286,11,FALSE)</f>
        <v>#N/A</v>
      </c>
      <c r="M31" s="10" t="e">
        <f>+VLOOKUP($B31,Gesamt!$A$5:$Q$286,12,FALSE)</f>
        <v>#N/A</v>
      </c>
      <c r="N31" s="10" t="e">
        <f>+VLOOKUP($B31,Gesamt!$A$5:$Q$286,13,FALSE)</f>
        <v>#N/A</v>
      </c>
      <c r="O31" s="10" t="e">
        <f>+VLOOKUP($B31,Gesamt!$A$5:$Q$286,14,FALSE)</f>
        <v>#N/A</v>
      </c>
      <c r="P31" s="10" t="e">
        <f>+VLOOKUP($B31,Gesamt!$A$5:$Q$286,15,FALSE)</f>
        <v>#N/A</v>
      </c>
      <c r="Q31" s="10" t="e">
        <f>+VLOOKUP($B31,Gesamt!$A$5:$Q$286,16,FALSE)</f>
        <v>#N/A</v>
      </c>
      <c r="R31" s="10" t="e">
        <f t="shared" si="2"/>
        <v>#N/A</v>
      </c>
      <c r="S31" s="8" t="e">
        <f t="shared" si="3"/>
        <v>#N/A</v>
      </c>
    </row>
    <row r="32" spans="1:19" ht="12.75">
      <c r="A32" s="1" t="e">
        <f t="shared" si="1"/>
        <v>#N/A</v>
      </c>
      <c r="B32" s="6"/>
      <c r="C32" s="2" t="e">
        <f>+VLOOKUP($B32,Gesamt!$A$5:$D$286,2,FALSE)</f>
        <v>#N/A</v>
      </c>
      <c r="D32" s="2" t="e">
        <f>+VLOOKUP($B32,Gesamt!$A$5:$D$286,3,FALSE)</f>
        <v>#N/A</v>
      </c>
      <c r="E32" s="1" t="e">
        <f>+VLOOKUP($B32,Gesamt!$A$5:$D$286,4,FALSE)</f>
        <v>#N/A</v>
      </c>
      <c r="F32" s="10" t="e">
        <f>+VLOOKUP($B32,Gesamt!$A$5:$F$286,5,FALSE)</f>
        <v>#N/A</v>
      </c>
      <c r="G32" s="10" t="e">
        <f>+VLOOKUP($B32,Gesamt!$A$5:$G$286,6,FALSE)</f>
        <v>#N/A</v>
      </c>
      <c r="H32" s="10" t="e">
        <f>+VLOOKUP($B32,Gesamt!$A$5:$H$286,7,FALSE)</f>
        <v>#N/A</v>
      </c>
      <c r="I32" s="10" t="e">
        <f>+VLOOKUP($B32,Gesamt!$A$5:$I$286,8,FALSE)</f>
        <v>#N/A</v>
      </c>
      <c r="J32" s="10" t="e">
        <f>+VLOOKUP($B32,Gesamt!$A$5:$Q$286,9,FALSE)</f>
        <v>#N/A</v>
      </c>
      <c r="K32" s="10" t="e">
        <f>+VLOOKUP($B32,Gesamt!$A$5:$Q$286,10,FALSE)</f>
        <v>#N/A</v>
      </c>
      <c r="L32" s="10" t="e">
        <f>+VLOOKUP($B32,Gesamt!$A$5:$Q$286,11,FALSE)</f>
        <v>#N/A</v>
      </c>
      <c r="M32" s="10" t="e">
        <f>+VLOOKUP($B32,Gesamt!$A$5:$Q$286,12,FALSE)</f>
        <v>#N/A</v>
      </c>
      <c r="N32" s="10" t="e">
        <f>+VLOOKUP($B32,Gesamt!$A$5:$Q$286,13,FALSE)</f>
        <v>#N/A</v>
      </c>
      <c r="O32" s="10" t="e">
        <f>+VLOOKUP($B32,Gesamt!$A$5:$Q$286,14,FALSE)</f>
        <v>#N/A</v>
      </c>
      <c r="P32" s="10" t="e">
        <f>+VLOOKUP($B32,Gesamt!$A$5:$Q$286,15,FALSE)</f>
        <v>#N/A</v>
      </c>
      <c r="Q32" s="10" t="e">
        <f>+VLOOKUP($B32,Gesamt!$A$5:$Q$286,16,FALSE)</f>
        <v>#N/A</v>
      </c>
      <c r="R32" s="10" t="e">
        <f t="shared" si="2"/>
        <v>#N/A</v>
      </c>
      <c r="S32" s="8" t="e">
        <f t="shared" si="3"/>
        <v>#N/A</v>
      </c>
    </row>
    <row r="33" spans="1:19" ht="12.75">
      <c r="A33" s="1" t="e">
        <f t="shared" si="1"/>
        <v>#N/A</v>
      </c>
      <c r="B33" s="6"/>
      <c r="C33" s="2" t="e">
        <f>+VLOOKUP($B33,Gesamt!$A$5:$D$286,2,FALSE)</f>
        <v>#N/A</v>
      </c>
      <c r="D33" s="2" t="e">
        <f>+VLOOKUP($B33,Gesamt!$A$5:$D$286,3,FALSE)</f>
        <v>#N/A</v>
      </c>
      <c r="E33" s="1" t="e">
        <f>+VLOOKUP($B33,Gesamt!$A$5:$D$286,4,FALSE)</f>
        <v>#N/A</v>
      </c>
      <c r="F33" s="10" t="e">
        <f>+VLOOKUP($B33,Gesamt!$A$5:$F$286,5,FALSE)</f>
        <v>#N/A</v>
      </c>
      <c r="G33" s="10" t="e">
        <f>+VLOOKUP($B33,Gesamt!$A$5:$G$286,6,FALSE)</f>
        <v>#N/A</v>
      </c>
      <c r="H33" s="10" t="e">
        <f>+VLOOKUP($B33,Gesamt!$A$5:$H$286,7,FALSE)</f>
        <v>#N/A</v>
      </c>
      <c r="I33" s="10" t="e">
        <f>+VLOOKUP($B33,Gesamt!$A$5:$I$286,8,FALSE)</f>
        <v>#N/A</v>
      </c>
      <c r="J33" s="10" t="e">
        <f>+VLOOKUP($B33,Gesamt!$A$5:$Q$286,9,FALSE)</f>
        <v>#N/A</v>
      </c>
      <c r="K33" s="10" t="e">
        <f>+VLOOKUP($B33,Gesamt!$A$5:$Q$286,10,FALSE)</f>
        <v>#N/A</v>
      </c>
      <c r="L33" s="10" t="e">
        <f>+VLOOKUP($B33,Gesamt!$A$5:$Q$286,11,FALSE)</f>
        <v>#N/A</v>
      </c>
      <c r="M33" s="10" t="e">
        <f>+VLOOKUP($B33,Gesamt!$A$5:$Q$286,12,FALSE)</f>
        <v>#N/A</v>
      </c>
      <c r="N33" s="10" t="e">
        <f>+VLOOKUP($B33,Gesamt!$A$5:$Q$286,13,FALSE)</f>
        <v>#N/A</v>
      </c>
      <c r="O33" s="10" t="e">
        <f>+VLOOKUP($B33,Gesamt!$A$5:$Q$286,14,FALSE)</f>
        <v>#N/A</v>
      </c>
      <c r="P33" s="10" t="e">
        <f>+VLOOKUP($B33,Gesamt!$A$5:$Q$286,15,FALSE)</f>
        <v>#N/A</v>
      </c>
      <c r="Q33" s="10" t="e">
        <f>+VLOOKUP($B33,Gesamt!$A$5:$Q$286,16,FALSE)</f>
        <v>#N/A</v>
      </c>
      <c r="R33" s="10" t="e">
        <f t="shared" si="2"/>
        <v>#N/A</v>
      </c>
      <c r="S33" s="8" t="e">
        <f t="shared" si="3"/>
        <v>#N/A</v>
      </c>
    </row>
    <row r="34" spans="1:19" ht="12.75">
      <c r="A34" s="1" t="e">
        <f t="shared" si="1"/>
        <v>#N/A</v>
      </c>
      <c r="B34" s="6"/>
      <c r="C34" s="2" t="e">
        <f>+VLOOKUP($B34,Gesamt!$A$5:$D$286,2,FALSE)</f>
        <v>#N/A</v>
      </c>
      <c r="D34" s="2" t="e">
        <f>+VLOOKUP($B34,Gesamt!$A$5:$D$286,3,FALSE)</f>
        <v>#N/A</v>
      </c>
      <c r="E34" s="1" t="e">
        <f>+VLOOKUP($B34,Gesamt!$A$5:$D$286,4,FALSE)</f>
        <v>#N/A</v>
      </c>
      <c r="F34" s="10" t="e">
        <f>+VLOOKUP($B34,Gesamt!$A$5:$F$286,5,FALSE)</f>
        <v>#N/A</v>
      </c>
      <c r="G34" s="10" t="e">
        <f>+VLOOKUP($B34,Gesamt!$A$5:$G$286,6,FALSE)</f>
        <v>#N/A</v>
      </c>
      <c r="H34" s="10" t="e">
        <f>+VLOOKUP($B34,Gesamt!$A$5:$H$286,7,FALSE)</f>
        <v>#N/A</v>
      </c>
      <c r="I34" s="10" t="e">
        <f>+VLOOKUP($B34,Gesamt!$A$5:$I$286,8,FALSE)</f>
        <v>#N/A</v>
      </c>
      <c r="J34" s="10" t="e">
        <f>+VLOOKUP($B34,Gesamt!$A$5:$Q$286,9,FALSE)</f>
        <v>#N/A</v>
      </c>
      <c r="K34" s="10" t="e">
        <f>+VLOOKUP($B34,Gesamt!$A$5:$Q$286,10,FALSE)</f>
        <v>#N/A</v>
      </c>
      <c r="L34" s="10" t="e">
        <f>+VLOOKUP($B34,Gesamt!$A$5:$Q$286,11,FALSE)</f>
        <v>#N/A</v>
      </c>
      <c r="M34" s="10" t="e">
        <f>+VLOOKUP($B34,Gesamt!$A$5:$Q$286,12,FALSE)</f>
        <v>#N/A</v>
      </c>
      <c r="N34" s="10" t="e">
        <f>+VLOOKUP($B34,Gesamt!$A$5:$Q$286,13,FALSE)</f>
        <v>#N/A</v>
      </c>
      <c r="O34" s="10" t="e">
        <f>+VLOOKUP($B34,Gesamt!$A$5:$Q$286,14,FALSE)</f>
        <v>#N/A</v>
      </c>
      <c r="P34" s="10" t="e">
        <f>+VLOOKUP($B34,Gesamt!$A$5:$Q$286,15,FALSE)</f>
        <v>#N/A</v>
      </c>
      <c r="Q34" s="10" t="e">
        <f>+VLOOKUP($B34,Gesamt!$A$5:$Q$286,16,FALSE)</f>
        <v>#N/A</v>
      </c>
      <c r="R34" s="10" t="e">
        <f t="shared" si="2"/>
        <v>#N/A</v>
      </c>
      <c r="S34" s="8" t="e">
        <f t="shared" si="3"/>
        <v>#N/A</v>
      </c>
    </row>
    <row r="35" spans="1:19" ht="12.75">
      <c r="A35" s="1" t="e">
        <f t="shared" si="1"/>
        <v>#N/A</v>
      </c>
      <c r="B35" s="6"/>
      <c r="C35" s="2" t="e">
        <f>+VLOOKUP($B35,Gesamt!$A$5:$D$286,2,FALSE)</f>
        <v>#N/A</v>
      </c>
      <c r="D35" s="2" t="e">
        <f>+VLOOKUP($B35,Gesamt!$A$5:$D$286,3,FALSE)</f>
        <v>#N/A</v>
      </c>
      <c r="E35" s="1" t="e">
        <f>+VLOOKUP($B35,Gesamt!$A$5:$D$286,4,FALSE)</f>
        <v>#N/A</v>
      </c>
      <c r="F35" s="10" t="e">
        <f>+VLOOKUP($B35,Gesamt!$A$5:$F$286,5,FALSE)</f>
        <v>#N/A</v>
      </c>
      <c r="G35" s="10" t="e">
        <f>+VLOOKUP($B35,Gesamt!$A$5:$G$286,6,FALSE)</f>
        <v>#N/A</v>
      </c>
      <c r="H35" s="10" t="e">
        <f>+VLOOKUP($B35,Gesamt!$A$5:$H$286,7,FALSE)</f>
        <v>#N/A</v>
      </c>
      <c r="I35" s="10" t="e">
        <f>+VLOOKUP($B35,Gesamt!$A$5:$I$286,8,FALSE)</f>
        <v>#N/A</v>
      </c>
      <c r="J35" s="10" t="e">
        <f>+VLOOKUP($B35,Gesamt!$A$5:$Q$286,9,FALSE)</f>
        <v>#N/A</v>
      </c>
      <c r="K35" s="10" t="e">
        <f>+VLOOKUP($B35,Gesamt!$A$5:$Q$286,10,FALSE)</f>
        <v>#N/A</v>
      </c>
      <c r="L35" s="10" t="e">
        <f>+VLOOKUP($B35,Gesamt!$A$5:$Q$286,11,FALSE)</f>
        <v>#N/A</v>
      </c>
      <c r="M35" s="10" t="e">
        <f>+VLOOKUP($B35,Gesamt!$A$5:$Q$286,12,FALSE)</f>
        <v>#N/A</v>
      </c>
      <c r="N35" s="10" t="e">
        <f>+VLOOKUP($B35,Gesamt!$A$5:$Q$286,13,FALSE)</f>
        <v>#N/A</v>
      </c>
      <c r="O35" s="10" t="e">
        <f>+VLOOKUP($B35,Gesamt!$A$5:$Q$286,14,FALSE)</f>
        <v>#N/A</v>
      </c>
      <c r="P35" s="10" t="e">
        <f>+VLOOKUP($B35,Gesamt!$A$5:$Q$286,15,FALSE)</f>
        <v>#N/A</v>
      </c>
      <c r="Q35" s="10" t="e">
        <f>+VLOOKUP($B35,Gesamt!$A$5:$Q$286,16,FALSE)</f>
        <v>#N/A</v>
      </c>
      <c r="R35" s="10" t="e">
        <f t="shared" si="2"/>
        <v>#N/A</v>
      </c>
      <c r="S35" s="8" t="e">
        <f t="shared" si="3"/>
        <v>#N/A</v>
      </c>
    </row>
    <row r="36" spans="1:19" ht="12.75">
      <c r="A36" s="1" t="e">
        <f t="shared" si="1"/>
        <v>#N/A</v>
      </c>
      <c r="B36" s="6"/>
      <c r="C36" s="2" t="e">
        <f>+VLOOKUP($B36,Gesamt!$A$5:$D$286,2,FALSE)</f>
        <v>#N/A</v>
      </c>
      <c r="D36" s="2" t="e">
        <f>+VLOOKUP($B36,Gesamt!$A$5:$D$286,3,FALSE)</f>
        <v>#N/A</v>
      </c>
      <c r="E36" s="1" t="e">
        <f>+VLOOKUP($B36,Gesamt!$A$5:$D$286,4,FALSE)</f>
        <v>#N/A</v>
      </c>
      <c r="F36" s="10" t="e">
        <f>+VLOOKUP($B36,Gesamt!$A$5:$F$286,5,FALSE)</f>
        <v>#N/A</v>
      </c>
      <c r="G36" s="10" t="e">
        <f>+VLOOKUP($B36,Gesamt!$A$5:$G$286,6,FALSE)</f>
        <v>#N/A</v>
      </c>
      <c r="H36" s="10" t="e">
        <f>+VLOOKUP($B36,Gesamt!$A$5:$H$286,7,FALSE)</f>
        <v>#N/A</v>
      </c>
      <c r="I36" s="10" t="e">
        <f>+VLOOKUP($B36,Gesamt!$A$5:$I$286,8,FALSE)</f>
        <v>#N/A</v>
      </c>
      <c r="J36" s="10" t="e">
        <f>+VLOOKUP($B36,Gesamt!$A$5:$Q$286,9,FALSE)</f>
        <v>#N/A</v>
      </c>
      <c r="K36" s="10" t="e">
        <f>+VLOOKUP($B36,Gesamt!$A$5:$Q$286,10,FALSE)</f>
        <v>#N/A</v>
      </c>
      <c r="L36" s="10" t="e">
        <f>+VLOOKUP($B36,Gesamt!$A$5:$Q$286,11,FALSE)</f>
        <v>#N/A</v>
      </c>
      <c r="M36" s="10" t="e">
        <f>+VLOOKUP($B36,Gesamt!$A$5:$Q$286,12,FALSE)</f>
        <v>#N/A</v>
      </c>
      <c r="N36" s="10" t="e">
        <f>+VLOOKUP($B36,Gesamt!$A$5:$Q$286,13,FALSE)</f>
        <v>#N/A</v>
      </c>
      <c r="O36" s="10" t="e">
        <f>+VLOOKUP($B36,Gesamt!$A$5:$Q$286,14,FALSE)</f>
        <v>#N/A</v>
      </c>
      <c r="P36" s="10" t="e">
        <f>+VLOOKUP($B36,Gesamt!$A$5:$Q$286,15,FALSE)</f>
        <v>#N/A</v>
      </c>
      <c r="Q36" s="10" t="e">
        <f>+VLOOKUP($B36,Gesamt!$A$5:$Q$286,16,FALSE)</f>
        <v>#N/A</v>
      </c>
      <c r="R36" s="10" t="e">
        <f t="shared" si="2"/>
        <v>#N/A</v>
      </c>
      <c r="S36" s="8" t="e">
        <f t="shared" si="3"/>
        <v>#N/A</v>
      </c>
    </row>
    <row r="37" spans="1:19" ht="12.75">
      <c r="A37" s="1" t="e">
        <f t="shared" si="1"/>
        <v>#N/A</v>
      </c>
      <c r="B37" s="6"/>
      <c r="C37" s="2" t="e">
        <f>+VLOOKUP($B37,Gesamt!$A$5:$D$286,2,FALSE)</f>
        <v>#N/A</v>
      </c>
      <c r="D37" s="2" t="e">
        <f>+VLOOKUP($B37,Gesamt!$A$5:$D$286,3,FALSE)</f>
        <v>#N/A</v>
      </c>
      <c r="E37" s="1" t="e">
        <f>+VLOOKUP($B37,Gesamt!$A$5:$D$286,4,FALSE)</f>
        <v>#N/A</v>
      </c>
      <c r="F37" s="10" t="e">
        <f>+VLOOKUP($B37,Gesamt!$A$5:$F$286,5,FALSE)</f>
        <v>#N/A</v>
      </c>
      <c r="G37" s="10" t="e">
        <f>+VLOOKUP($B37,Gesamt!$A$5:$G$286,6,FALSE)</f>
        <v>#N/A</v>
      </c>
      <c r="H37" s="10" t="e">
        <f>+VLOOKUP($B37,Gesamt!$A$5:$H$286,7,FALSE)</f>
        <v>#N/A</v>
      </c>
      <c r="I37" s="10" t="e">
        <f>+VLOOKUP($B37,Gesamt!$A$5:$I$286,8,FALSE)</f>
        <v>#N/A</v>
      </c>
      <c r="J37" s="10" t="e">
        <f>+VLOOKUP($B37,Gesamt!$A$5:$Q$286,9,FALSE)</f>
        <v>#N/A</v>
      </c>
      <c r="K37" s="10" t="e">
        <f>+VLOOKUP($B37,Gesamt!$A$5:$Q$286,10,FALSE)</f>
        <v>#N/A</v>
      </c>
      <c r="L37" s="10" t="e">
        <f>+VLOOKUP($B37,Gesamt!$A$5:$Q$286,11,FALSE)</f>
        <v>#N/A</v>
      </c>
      <c r="M37" s="10" t="e">
        <f>+VLOOKUP($B37,Gesamt!$A$5:$Q$286,12,FALSE)</f>
        <v>#N/A</v>
      </c>
      <c r="N37" s="10" t="e">
        <f>+VLOOKUP($B37,Gesamt!$A$5:$Q$286,13,FALSE)</f>
        <v>#N/A</v>
      </c>
      <c r="O37" s="10" t="e">
        <f>+VLOOKUP($B37,Gesamt!$A$5:$Q$286,14,FALSE)</f>
        <v>#N/A</v>
      </c>
      <c r="P37" s="10" t="e">
        <f>+VLOOKUP($B37,Gesamt!$A$5:$Q$286,15,FALSE)</f>
        <v>#N/A</v>
      </c>
      <c r="Q37" s="10" t="e">
        <f>+VLOOKUP($B37,Gesamt!$A$5:$Q$286,16,FALSE)</f>
        <v>#N/A</v>
      </c>
      <c r="R37" s="10" t="e">
        <f t="shared" si="2"/>
        <v>#N/A</v>
      </c>
      <c r="S37" s="8" t="e">
        <f t="shared" si="3"/>
        <v>#N/A</v>
      </c>
    </row>
    <row r="38" spans="1:19" ht="12.75">
      <c r="A38" s="1" t="e">
        <f t="shared" si="1"/>
        <v>#N/A</v>
      </c>
      <c r="B38" s="6"/>
      <c r="C38" s="2" t="e">
        <f>+VLOOKUP($B38,Gesamt!$A$5:$D$286,2,FALSE)</f>
        <v>#N/A</v>
      </c>
      <c r="D38" s="2" t="e">
        <f>+VLOOKUP($B38,Gesamt!$A$5:$D$286,3,FALSE)</f>
        <v>#N/A</v>
      </c>
      <c r="E38" s="1" t="e">
        <f>+VLOOKUP($B38,Gesamt!$A$5:$D$286,4,FALSE)</f>
        <v>#N/A</v>
      </c>
      <c r="F38" s="10" t="e">
        <f>+VLOOKUP($B38,Gesamt!$A$5:$F$286,5,FALSE)</f>
        <v>#N/A</v>
      </c>
      <c r="G38" s="10" t="e">
        <f>+VLOOKUP($B38,Gesamt!$A$5:$G$286,6,FALSE)</f>
        <v>#N/A</v>
      </c>
      <c r="H38" s="10" t="e">
        <f>+VLOOKUP($B38,Gesamt!$A$5:$H$286,7,FALSE)</f>
        <v>#N/A</v>
      </c>
      <c r="I38" s="10" t="e">
        <f>+VLOOKUP($B38,Gesamt!$A$5:$I$286,8,FALSE)</f>
        <v>#N/A</v>
      </c>
      <c r="J38" s="10" t="e">
        <f>+VLOOKUP($B38,Gesamt!$A$5:$Q$286,9,FALSE)</f>
        <v>#N/A</v>
      </c>
      <c r="K38" s="10" t="e">
        <f>+VLOOKUP($B38,Gesamt!$A$5:$Q$286,10,FALSE)</f>
        <v>#N/A</v>
      </c>
      <c r="L38" s="10" t="e">
        <f>+VLOOKUP($B38,Gesamt!$A$5:$Q$286,11,FALSE)</f>
        <v>#N/A</v>
      </c>
      <c r="M38" s="10" t="e">
        <f>+VLOOKUP($B38,Gesamt!$A$5:$Q$286,12,FALSE)</f>
        <v>#N/A</v>
      </c>
      <c r="N38" s="10" t="e">
        <f>+VLOOKUP($B38,Gesamt!$A$5:$Q$286,13,FALSE)</f>
        <v>#N/A</v>
      </c>
      <c r="O38" s="10" t="e">
        <f>+VLOOKUP($B38,Gesamt!$A$5:$Q$286,14,FALSE)</f>
        <v>#N/A</v>
      </c>
      <c r="P38" s="10" t="e">
        <f>+VLOOKUP($B38,Gesamt!$A$5:$Q$286,15,FALSE)</f>
        <v>#N/A</v>
      </c>
      <c r="Q38" s="10" t="e">
        <f>+VLOOKUP($B38,Gesamt!$A$5:$Q$286,16,FALSE)</f>
        <v>#N/A</v>
      </c>
      <c r="R38" s="10" t="e">
        <f t="shared" si="2"/>
        <v>#N/A</v>
      </c>
      <c r="S38" s="8" t="e">
        <f t="shared" si="3"/>
        <v>#N/A</v>
      </c>
    </row>
    <row r="39" spans="1:19" ht="12.75">
      <c r="A39" s="1" t="e">
        <f t="shared" si="1"/>
        <v>#N/A</v>
      </c>
      <c r="B39" s="6"/>
      <c r="C39" s="2" t="e">
        <f>+VLOOKUP($B39,Gesamt!$A$5:$D$286,2,FALSE)</f>
        <v>#N/A</v>
      </c>
      <c r="D39" s="2" t="e">
        <f>+VLOOKUP($B39,Gesamt!$A$5:$D$286,3,FALSE)</f>
        <v>#N/A</v>
      </c>
      <c r="E39" s="1" t="e">
        <f>+VLOOKUP($B39,Gesamt!$A$5:$D$286,4,FALSE)</f>
        <v>#N/A</v>
      </c>
      <c r="F39" s="10" t="e">
        <f>+VLOOKUP($B39,Gesamt!$A$5:$F$286,5,FALSE)</f>
        <v>#N/A</v>
      </c>
      <c r="G39" s="10" t="e">
        <f>+VLOOKUP($B39,Gesamt!$A$5:$G$286,6,FALSE)</f>
        <v>#N/A</v>
      </c>
      <c r="H39" s="10" t="e">
        <f>+VLOOKUP($B39,Gesamt!$A$5:$H$286,7,FALSE)</f>
        <v>#N/A</v>
      </c>
      <c r="I39" s="10" t="e">
        <f>+VLOOKUP($B39,Gesamt!$A$5:$I$286,8,FALSE)</f>
        <v>#N/A</v>
      </c>
      <c r="J39" s="10" t="e">
        <f>+VLOOKUP($B39,Gesamt!$A$5:$Q$286,9,FALSE)</f>
        <v>#N/A</v>
      </c>
      <c r="K39" s="10" t="e">
        <f>+VLOOKUP($B39,Gesamt!$A$5:$Q$286,10,FALSE)</f>
        <v>#N/A</v>
      </c>
      <c r="L39" s="10" t="e">
        <f>+VLOOKUP($B39,Gesamt!$A$5:$Q$286,11,FALSE)</f>
        <v>#N/A</v>
      </c>
      <c r="M39" s="10" t="e">
        <f>+VLOOKUP($B39,Gesamt!$A$5:$Q$286,12,FALSE)</f>
        <v>#N/A</v>
      </c>
      <c r="N39" s="10" t="e">
        <f>+VLOOKUP($B39,Gesamt!$A$5:$Q$286,13,FALSE)</f>
        <v>#N/A</v>
      </c>
      <c r="O39" s="10" t="e">
        <f>+VLOOKUP($B39,Gesamt!$A$5:$Q$286,14,FALSE)</f>
        <v>#N/A</v>
      </c>
      <c r="P39" s="10" t="e">
        <f>+VLOOKUP($B39,Gesamt!$A$5:$Q$286,15,FALSE)</f>
        <v>#N/A</v>
      </c>
      <c r="Q39" s="10" t="e">
        <f>+VLOOKUP($B39,Gesamt!$A$5:$Q$286,16,FALSE)</f>
        <v>#N/A</v>
      </c>
      <c r="R39" s="10" t="e">
        <f t="shared" si="2"/>
        <v>#N/A</v>
      </c>
      <c r="S39" s="8" t="e">
        <f t="shared" si="3"/>
        <v>#N/A</v>
      </c>
    </row>
    <row r="40" spans="1:19" ht="12.75">
      <c r="A40" s="1" t="e">
        <f t="shared" si="1"/>
        <v>#N/A</v>
      </c>
      <c r="B40" s="6"/>
      <c r="C40" s="2" t="e">
        <f>+VLOOKUP($B40,Gesamt!$A$5:$D$286,2,FALSE)</f>
        <v>#N/A</v>
      </c>
      <c r="D40" s="2" t="e">
        <f>+VLOOKUP($B40,Gesamt!$A$5:$D$286,3,FALSE)</f>
        <v>#N/A</v>
      </c>
      <c r="E40" s="1" t="e">
        <f>+VLOOKUP($B40,Gesamt!$A$5:$D$286,4,FALSE)</f>
        <v>#N/A</v>
      </c>
      <c r="F40" s="10" t="e">
        <f>+VLOOKUP($B40,Gesamt!$A$5:$F$286,5,FALSE)</f>
        <v>#N/A</v>
      </c>
      <c r="G40" s="10" t="e">
        <f>+VLOOKUP($B40,Gesamt!$A$5:$G$286,6,FALSE)</f>
        <v>#N/A</v>
      </c>
      <c r="H40" s="10" t="e">
        <f>+VLOOKUP($B40,Gesamt!$A$5:$H$286,7,FALSE)</f>
        <v>#N/A</v>
      </c>
      <c r="I40" s="10" t="e">
        <f>+VLOOKUP($B40,Gesamt!$A$5:$I$286,8,FALSE)</f>
        <v>#N/A</v>
      </c>
      <c r="J40" s="10" t="e">
        <f>+VLOOKUP($B40,Gesamt!$A$5:$Q$286,9,FALSE)</f>
        <v>#N/A</v>
      </c>
      <c r="K40" s="10" t="e">
        <f>+VLOOKUP($B40,Gesamt!$A$5:$Q$286,10,FALSE)</f>
        <v>#N/A</v>
      </c>
      <c r="L40" s="10" t="e">
        <f>+VLOOKUP($B40,Gesamt!$A$5:$Q$286,11,FALSE)</f>
        <v>#N/A</v>
      </c>
      <c r="M40" s="10" t="e">
        <f>+VLOOKUP($B40,Gesamt!$A$5:$Q$286,12,FALSE)</f>
        <v>#N/A</v>
      </c>
      <c r="N40" s="10" t="e">
        <f>+VLOOKUP($B40,Gesamt!$A$5:$Q$286,13,FALSE)</f>
        <v>#N/A</v>
      </c>
      <c r="O40" s="10" t="e">
        <f>+VLOOKUP($B40,Gesamt!$A$5:$Q$286,14,FALSE)</f>
        <v>#N/A</v>
      </c>
      <c r="P40" s="10" t="e">
        <f>+VLOOKUP($B40,Gesamt!$A$5:$Q$286,15,FALSE)</f>
        <v>#N/A</v>
      </c>
      <c r="Q40" s="10" t="e">
        <f>+VLOOKUP($B40,Gesamt!$A$5:$Q$286,16,FALSE)</f>
        <v>#N/A</v>
      </c>
      <c r="R40" s="10" t="e">
        <f t="shared" si="2"/>
        <v>#N/A</v>
      </c>
      <c r="S40" s="8" t="e">
        <f t="shared" si="3"/>
        <v>#N/A</v>
      </c>
    </row>
    <row r="41" spans="1:19" ht="12.75">
      <c r="A41" s="1" t="e">
        <f t="shared" si="1"/>
        <v>#N/A</v>
      </c>
      <c r="B41" s="6"/>
      <c r="C41" s="2" t="e">
        <f>+VLOOKUP($B41,Gesamt!$A$5:$D$286,2,FALSE)</f>
        <v>#N/A</v>
      </c>
      <c r="D41" s="2" t="e">
        <f>+VLOOKUP($B41,Gesamt!$A$5:$D$286,3,FALSE)</f>
        <v>#N/A</v>
      </c>
      <c r="E41" s="1" t="e">
        <f>+VLOOKUP($B41,Gesamt!$A$5:$D$286,4,FALSE)</f>
        <v>#N/A</v>
      </c>
      <c r="F41" s="10" t="e">
        <f>+VLOOKUP($B41,Gesamt!$A$5:$F$286,5,FALSE)</f>
        <v>#N/A</v>
      </c>
      <c r="G41" s="10" t="e">
        <f>+VLOOKUP($B41,Gesamt!$A$5:$G$286,6,FALSE)</f>
        <v>#N/A</v>
      </c>
      <c r="H41" s="10" t="e">
        <f>+VLOOKUP($B41,Gesamt!$A$5:$H$286,7,FALSE)</f>
        <v>#N/A</v>
      </c>
      <c r="I41" s="10" t="e">
        <f>+VLOOKUP($B41,Gesamt!$A$5:$I$286,8,FALSE)</f>
        <v>#N/A</v>
      </c>
      <c r="J41" s="10" t="e">
        <f>+VLOOKUP($B41,Gesamt!$A$5:$Q$286,9,FALSE)</f>
        <v>#N/A</v>
      </c>
      <c r="K41" s="10" t="e">
        <f>+VLOOKUP($B41,Gesamt!$A$5:$Q$286,10,FALSE)</f>
        <v>#N/A</v>
      </c>
      <c r="L41" s="10" t="e">
        <f>+VLOOKUP($B41,Gesamt!$A$5:$Q$286,11,FALSE)</f>
        <v>#N/A</v>
      </c>
      <c r="M41" s="10" t="e">
        <f>+VLOOKUP($B41,Gesamt!$A$5:$Q$286,12,FALSE)</f>
        <v>#N/A</v>
      </c>
      <c r="N41" s="10" t="e">
        <f>+VLOOKUP($B41,Gesamt!$A$5:$Q$286,13,FALSE)</f>
        <v>#N/A</v>
      </c>
      <c r="O41" s="10" t="e">
        <f>+VLOOKUP($B41,Gesamt!$A$5:$Q$286,14,FALSE)</f>
        <v>#N/A</v>
      </c>
      <c r="P41" s="10" t="e">
        <f>+VLOOKUP($B41,Gesamt!$A$5:$Q$286,15,FALSE)</f>
        <v>#N/A</v>
      </c>
      <c r="Q41" s="10" t="e">
        <f>+VLOOKUP($B41,Gesamt!$A$5:$Q$286,16,FALSE)</f>
        <v>#N/A</v>
      </c>
      <c r="R41" s="10" t="e">
        <f t="shared" si="2"/>
        <v>#N/A</v>
      </c>
      <c r="S41" s="8" t="e">
        <f t="shared" si="3"/>
        <v>#N/A</v>
      </c>
    </row>
    <row r="42" spans="1:19" ht="12.75">
      <c r="A42" s="1" t="e">
        <f t="shared" si="1"/>
        <v>#N/A</v>
      </c>
      <c r="B42" s="6"/>
      <c r="C42" s="2" t="e">
        <f>+VLOOKUP($B42,Gesamt!$A$5:$D$286,2,FALSE)</f>
        <v>#N/A</v>
      </c>
      <c r="D42" s="2" t="e">
        <f>+VLOOKUP($B42,Gesamt!$A$5:$D$286,3,FALSE)</f>
        <v>#N/A</v>
      </c>
      <c r="E42" s="1" t="e">
        <f>+VLOOKUP($B42,Gesamt!$A$5:$D$286,4,FALSE)</f>
        <v>#N/A</v>
      </c>
      <c r="F42" s="10" t="e">
        <f>+VLOOKUP($B42,Gesamt!$A$5:$F$286,5,FALSE)</f>
        <v>#N/A</v>
      </c>
      <c r="G42" s="10" t="e">
        <f>+VLOOKUP($B42,Gesamt!$A$5:$G$286,6,FALSE)</f>
        <v>#N/A</v>
      </c>
      <c r="H42" s="10" t="e">
        <f>+VLOOKUP($B42,Gesamt!$A$5:$H$286,7,FALSE)</f>
        <v>#N/A</v>
      </c>
      <c r="I42" s="10" t="e">
        <f>+VLOOKUP($B42,Gesamt!$A$5:$I$286,8,FALSE)</f>
        <v>#N/A</v>
      </c>
      <c r="J42" s="10" t="e">
        <f>+VLOOKUP($B42,Gesamt!$A$5:$Q$286,9,FALSE)</f>
        <v>#N/A</v>
      </c>
      <c r="K42" s="10" t="e">
        <f>+VLOOKUP($B42,Gesamt!$A$5:$Q$286,10,FALSE)</f>
        <v>#N/A</v>
      </c>
      <c r="L42" s="10" t="e">
        <f>+VLOOKUP($B42,Gesamt!$A$5:$Q$286,11,FALSE)</f>
        <v>#N/A</v>
      </c>
      <c r="M42" s="10" t="e">
        <f>+VLOOKUP($B42,Gesamt!$A$5:$Q$286,12,FALSE)</f>
        <v>#N/A</v>
      </c>
      <c r="N42" s="10" t="e">
        <f>+VLOOKUP($B42,Gesamt!$A$5:$Q$286,13,FALSE)</f>
        <v>#N/A</v>
      </c>
      <c r="O42" s="10" t="e">
        <f>+VLOOKUP($B42,Gesamt!$A$5:$Q$286,14,FALSE)</f>
        <v>#N/A</v>
      </c>
      <c r="P42" s="10" t="e">
        <f>+VLOOKUP($B42,Gesamt!$A$5:$Q$286,15,FALSE)</f>
        <v>#N/A</v>
      </c>
      <c r="Q42" s="10" t="e">
        <f>+VLOOKUP($B42,Gesamt!$A$5:$Q$286,16,FALSE)</f>
        <v>#N/A</v>
      </c>
      <c r="R42" s="10" t="e">
        <f t="shared" si="2"/>
        <v>#N/A</v>
      </c>
      <c r="S42" s="8" t="e">
        <f t="shared" si="3"/>
        <v>#N/A</v>
      </c>
    </row>
    <row r="43" spans="1:19" ht="12.75">
      <c r="A43" s="1" t="e">
        <f t="shared" si="1"/>
        <v>#N/A</v>
      </c>
      <c r="B43" s="6"/>
      <c r="C43" s="2" t="e">
        <f>+VLOOKUP($B43,Gesamt!$A$5:$D$286,2,FALSE)</f>
        <v>#N/A</v>
      </c>
      <c r="D43" s="2" t="e">
        <f>+VLOOKUP($B43,Gesamt!$A$5:$D$286,3,FALSE)</f>
        <v>#N/A</v>
      </c>
      <c r="E43" s="1" t="e">
        <f>+VLOOKUP($B43,Gesamt!$A$5:$D$286,4,FALSE)</f>
        <v>#N/A</v>
      </c>
      <c r="F43" s="10" t="e">
        <f>+VLOOKUP($B43,Gesamt!$A$5:$F$286,5,FALSE)</f>
        <v>#N/A</v>
      </c>
      <c r="G43" s="10" t="e">
        <f>+VLOOKUP($B43,Gesamt!$A$5:$G$286,6,FALSE)</f>
        <v>#N/A</v>
      </c>
      <c r="H43" s="10" t="e">
        <f>+VLOOKUP($B43,Gesamt!$A$5:$H$286,7,FALSE)</f>
        <v>#N/A</v>
      </c>
      <c r="I43" s="10" t="e">
        <f>+VLOOKUP($B43,Gesamt!$A$5:$I$286,8,FALSE)</f>
        <v>#N/A</v>
      </c>
      <c r="J43" s="10" t="e">
        <f>+VLOOKUP($B43,Gesamt!$A$5:$Q$286,9,FALSE)</f>
        <v>#N/A</v>
      </c>
      <c r="K43" s="10" t="e">
        <f>+VLOOKUP($B43,Gesamt!$A$5:$Q$286,10,FALSE)</f>
        <v>#N/A</v>
      </c>
      <c r="L43" s="10" t="e">
        <f>+VLOOKUP($B43,Gesamt!$A$5:$Q$286,11,FALSE)</f>
        <v>#N/A</v>
      </c>
      <c r="M43" s="10" t="e">
        <f>+VLOOKUP($B43,Gesamt!$A$5:$Q$286,12,FALSE)</f>
        <v>#N/A</v>
      </c>
      <c r="N43" s="10" t="e">
        <f>+VLOOKUP($B43,Gesamt!$A$5:$Q$286,13,FALSE)</f>
        <v>#N/A</v>
      </c>
      <c r="O43" s="10" t="e">
        <f>+VLOOKUP($B43,Gesamt!$A$5:$Q$286,14,FALSE)</f>
        <v>#N/A</v>
      </c>
      <c r="P43" s="10" t="e">
        <f>+VLOOKUP($B43,Gesamt!$A$5:$Q$286,15,FALSE)</f>
        <v>#N/A</v>
      </c>
      <c r="Q43" s="10" t="e">
        <f>+VLOOKUP($B43,Gesamt!$A$5:$Q$286,16,FALSE)</f>
        <v>#N/A</v>
      </c>
      <c r="R43" s="10" t="e">
        <f t="shared" si="2"/>
        <v>#N/A</v>
      </c>
      <c r="S43" s="8" t="e">
        <f t="shared" si="3"/>
        <v>#N/A</v>
      </c>
    </row>
    <row r="44" spans="1:19" ht="12.75">
      <c r="A44" s="1" t="e">
        <f t="shared" si="1"/>
        <v>#N/A</v>
      </c>
      <c r="B44" s="6"/>
      <c r="C44" s="2" t="e">
        <f>+VLOOKUP($B44,Gesamt!$A$5:$D$286,2,FALSE)</f>
        <v>#N/A</v>
      </c>
      <c r="D44" s="2" t="e">
        <f>+VLOOKUP($B44,Gesamt!$A$5:$D$286,3,FALSE)</f>
        <v>#N/A</v>
      </c>
      <c r="E44" s="1" t="e">
        <f>+VLOOKUP($B44,Gesamt!$A$5:$D$286,4,FALSE)</f>
        <v>#N/A</v>
      </c>
      <c r="F44" s="10" t="e">
        <f>+VLOOKUP($B44,Gesamt!$A$5:$F$286,5,FALSE)</f>
        <v>#N/A</v>
      </c>
      <c r="G44" s="10" t="e">
        <f>+VLOOKUP($B44,Gesamt!$A$5:$G$286,6,FALSE)</f>
        <v>#N/A</v>
      </c>
      <c r="H44" s="10" t="e">
        <f>+VLOOKUP($B44,Gesamt!$A$5:$H$286,7,FALSE)</f>
        <v>#N/A</v>
      </c>
      <c r="I44" s="10" t="e">
        <f>+VLOOKUP($B44,Gesamt!$A$5:$I$286,8,FALSE)</f>
        <v>#N/A</v>
      </c>
      <c r="J44" s="10" t="e">
        <f>+VLOOKUP($B44,Gesamt!$A$5:$Q$286,9,FALSE)</f>
        <v>#N/A</v>
      </c>
      <c r="K44" s="10" t="e">
        <f>+VLOOKUP($B44,Gesamt!$A$5:$Q$286,10,FALSE)</f>
        <v>#N/A</v>
      </c>
      <c r="L44" s="10" t="e">
        <f>+VLOOKUP($B44,Gesamt!$A$5:$Q$286,11,FALSE)</f>
        <v>#N/A</v>
      </c>
      <c r="M44" s="10" t="e">
        <f>+VLOOKUP($B44,Gesamt!$A$5:$Q$286,12,FALSE)</f>
        <v>#N/A</v>
      </c>
      <c r="N44" s="10" t="e">
        <f>+VLOOKUP($B44,Gesamt!$A$5:$Q$286,13,FALSE)</f>
        <v>#N/A</v>
      </c>
      <c r="O44" s="10" t="e">
        <f>+VLOOKUP($B44,Gesamt!$A$5:$Q$286,14,FALSE)</f>
        <v>#N/A</v>
      </c>
      <c r="P44" s="10" t="e">
        <f>+VLOOKUP($B44,Gesamt!$A$5:$Q$286,15,FALSE)</f>
        <v>#N/A</v>
      </c>
      <c r="Q44" s="10" t="e">
        <f>+VLOOKUP($B44,Gesamt!$A$5:$Q$286,16,FALSE)</f>
        <v>#N/A</v>
      </c>
      <c r="R44" s="10" t="e">
        <f t="shared" si="2"/>
        <v>#N/A</v>
      </c>
      <c r="S44" s="8" t="e">
        <f t="shared" si="3"/>
        <v>#N/A</v>
      </c>
    </row>
    <row r="45" spans="1:19" ht="12.75">
      <c r="A45" s="1" t="e">
        <f t="shared" si="1"/>
        <v>#N/A</v>
      </c>
      <c r="B45" s="6"/>
      <c r="C45" s="2" t="e">
        <f>+VLOOKUP($B45,Gesamt!$A$5:$D$286,2,FALSE)</f>
        <v>#N/A</v>
      </c>
      <c r="D45" s="2" t="e">
        <f>+VLOOKUP($B45,Gesamt!$A$5:$D$286,3,FALSE)</f>
        <v>#N/A</v>
      </c>
      <c r="E45" s="1" t="e">
        <f>+VLOOKUP($B45,Gesamt!$A$5:$D$286,4,FALSE)</f>
        <v>#N/A</v>
      </c>
      <c r="F45" s="10" t="e">
        <f>+VLOOKUP($B45,Gesamt!$A$5:$F$286,5,FALSE)</f>
        <v>#N/A</v>
      </c>
      <c r="G45" s="10" t="e">
        <f>+VLOOKUP($B45,Gesamt!$A$5:$G$286,6,FALSE)</f>
        <v>#N/A</v>
      </c>
      <c r="H45" s="10" t="e">
        <f>+VLOOKUP($B45,Gesamt!$A$5:$H$286,7,FALSE)</f>
        <v>#N/A</v>
      </c>
      <c r="I45" s="10" t="e">
        <f>+VLOOKUP($B45,Gesamt!$A$5:$I$286,8,FALSE)</f>
        <v>#N/A</v>
      </c>
      <c r="J45" s="10" t="e">
        <f>+VLOOKUP($B45,Gesamt!$A$5:$Q$286,9,FALSE)</f>
        <v>#N/A</v>
      </c>
      <c r="K45" s="10" t="e">
        <f>+VLOOKUP($B45,Gesamt!$A$5:$Q$286,10,FALSE)</f>
        <v>#N/A</v>
      </c>
      <c r="L45" s="10" t="e">
        <f>+VLOOKUP($B45,Gesamt!$A$5:$Q$286,11,FALSE)</f>
        <v>#N/A</v>
      </c>
      <c r="M45" s="10" t="e">
        <f>+VLOOKUP($B45,Gesamt!$A$5:$Q$286,12,FALSE)</f>
        <v>#N/A</v>
      </c>
      <c r="N45" s="10" t="e">
        <f>+VLOOKUP($B45,Gesamt!$A$5:$Q$286,13,FALSE)</f>
        <v>#N/A</v>
      </c>
      <c r="O45" s="10" t="e">
        <f>+VLOOKUP($B45,Gesamt!$A$5:$Q$286,14,FALSE)</f>
        <v>#N/A</v>
      </c>
      <c r="P45" s="10" t="e">
        <f>+VLOOKUP($B45,Gesamt!$A$5:$Q$286,15,FALSE)</f>
        <v>#N/A</v>
      </c>
      <c r="Q45" s="10" t="e">
        <f>+VLOOKUP($B45,Gesamt!$A$5:$Q$286,16,FALSE)</f>
        <v>#N/A</v>
      </c>
      <c r="R45" s="10" t="e">
        <f t="shared" si="2"/>
        <v>#N/A</v>
      </c>
      <c r="S45" s="8" t="e">
        <f t="shared" si="3"/>
        <v>#N/A</v>
      </c>
    </row>
    <row r="46" spans="1:19" ht="12.75">
      <c r="A46" s="1" t="e">
        <f t="shared" si="1"/>
        <v>#N/A</v>
      </c>
      <c r="B46" s="6"/>
      <c r="C46" s="2" t="e">
        <f>+VLOOKUP($B46,Gesamt!$A$5:$D$286,2,FALSE)</f>
        <v>#N/A</v>
      </c>
      <c r="D46" s="2" t="e">
        <f>+VLOOKUP($B46,Gesamt!$A$5:$D$286,3,FALSE)</f>
        <v>#N/A</v>
      </c>
      <c r="E46" s="1" t="e">
        <f>+VLOOKUP($B46,Gesamt!$A$5:$D$286,4,FALSE)</f>
        <v>#N/A</v>
      </c>
      <c r="F46" s="10" t="e">
        <f>+VLOOKUP($B46,Gesamt!$A$5:$F$286,5,FALSE)</f>
        <v>#N/A</v>
      </c>
      <c r="G46" s="10" t="e">
        <f>+VLOOKUP($B46,Gesamt!$A$5:$G$286,6,FALSE)</f>
        <v>#N/A</v>
      </c>
      <c r="H46" s="10" t="e">
        <f>+VLOOKUP($B46,Gesamt!$A$5:$H$286,7,FALSE)</f>
        <v>#N/A</v>
      </c>
      <c r="I46" s="10" t="e">
        <f>+VLOOKUP($B46,Gesamt!$A$5:$I$286,8,FALSE)</f>
        <v>#N/A</v>
      </c>
      <c r="J46" s="10" t="e">
        <f>+VLOOKUP($B46,Gesamt!$A$5:$Q$286,9,FALSE)</f>
        <v>#N/A</v>
      </c>
      <c r="K46" s="10" t="e">
        <f>+VLOOKUP($B46,Gesamt!$A$5:$Q$286,10,FALSE)</f>
        <v>#N/A</v>
      </c>
      <c r="L46" s="10" t="e">
        <f>+VLOOKUP($B46,Gesamt!$A$5:$Q$286,11,FALSE)</f>
        <v>#N/A</v>
      </c>
      <c r="M46" s="10" t="e">
        <f>+VLOOKUP($B46,Gesamt!$A$5:$Q$286,12,FALSE)</f>
        <v>#N/A</v>
      </c>
      <c r="N46" s="10" t="e">
        <f>+VLOOKUP($B46,Gesamt!$A$5:$Q$286,13,FALSE)</f>
        <v>#N/A</v>
      </c>
      <c r="O46" s="10" t="e">
        <f>+VLOOKUP($B46,Gesamt!$A$5:$Q$286,14,FALSE)</f>
        <v>#N/A</v>
      </c>
      <c r="P46" s="10" t="e">
        <f>+VLOOKUP($B46,Gesamt!$A$5:$Q$286,15,FALSE)</f>
        <v>#N/A</v>
      </c>
      <c r="Q46" s="10" t="e">
        <f>+VLOOKUP($B46,Gesamt!$A$5:$Q$286,16,FALSE)</f>
        <v>#N/A</v>
      </c>
      <c r="R46" s="10" t="e">
        <f t="shared" si="2"/>
        <v>#N/A</v>
      </c>
      <c r="S46" s="8" t="e">
        <f t="shared" si="3"/>
        <v>#N/A</v>
      </c>
    </row>
    <row r="47" spans="1:19" ht="12.75">
      <c r="A47" s="1" t="e">
        <f t="shared" si="1"/>
        <v>#N/A</v>
      </c>
      <c r="B47" s="6"/>
      <c r="C47" s="2" t="e">
        <f>+VLOOKUP($B47,Gesamt!$A$5:$D$286,2,FALSE)</f>
        <v>#N/A</v>
      </c>
      <c r="D47" s="2" t="e">
        <f>+VLOOKUP($B47,Gesamt!$A$5:$D$286,3,FALSE)</f>
        <v>#N/A</v>
      </c>
      <c r="E47" s="1" t="e">
        <f>+VLOOKUP($B47,Gesamt!$A$5:$D$286,4,FALSE)</f>
        <v>#N/A</v>
      </c>
      <c r="F47" s="10" t="e">
        <f>+VLOOKUP($B47,Gesamt!$A$5:$F$286,5,FALSE)</f>
        <v>#N/A</v>
      </c>
      <c r="G47" s="10" t="e">
        <f>+VLOOKUP($B47,Gesamt!$A$5:$G$286,6,FALSE)</f>
        <v>#N/A</v>
      </c>
      <c r="H47" s="10" t="e">
        <f>+VLOOKUP($B47,Gesamt!$A$5:$H$286,7,FALSE)</f>
        <v>#N/A</v>
      </c>
      <c r="I47" s="10" t="e">
        <f>+VLOOKUP($B47,Gesamt!$A$5:$I$286,8,FALSE)</f>
        <v>#N/A</v>
      </c>
      <c r="J47" s="10" t="e">
        <f>+VLOOKUP($B47,Gesamt!$A$5:$Q$286,9,FALSE)</f>
        <v>#N/A</v>
      </c>
      <c r="K47" s="10" t="e">
        <f>+VLOOKUP($B47,Gesamt!$A$5:$Q$286,10,FALSE)</f>
        <v>#N/A</v>
      </c>
      <c r="L47" s="10" t="e">
        <f>+VLOOKUP($B47,Gesamt!$A$5:$Q$286,11,FALSE)</f>
        <v>#N/A</v>
      </c>
      <c r="M47" s="10" t="e">
        <f>+VLOOKUP($B47,Gesamt!$A$5:$Q$286,12,FALSE)</f>
        <v>#N/A</v>
      </c>
      <c r="N47" s="10" t="e">
        <f>+VLOOKUP($B47,Gesamt!$A$5:$Q$286,13,FALSE)</f>
        <v>#N/A</v>
      </c>
      <c r="O47" s="10" t="e">
        <f>+VLOOKUP($B47,Gesamt!$A$5:$Q$286,14,FALSE)</f>
        <v>#N/A</v>
      </c>
      <c r="P47" s="10" t="e">
        <f>+VLOOKUP($B47,Gesamt!$A$5:$Q$286,15,FALSE)</f>
        <v>#N/A</v>
      </c>
      <c r="Q47" s="10" t="e">
        <f>+VLOOKUP($B47,Gesamt!$A$5:$Q$286,16,FALSE)</f>
        <v>#N/A</v>
      </c>
      <c r="R47" s="10" t="e">
        <f t="shared" si="2"/>
        <v>#N/A</v>
      </c>
      <c r="S47" s="8" t="e">
        <f t="shared" si="3"/>
        <v>#N/A</v>
      </c>
    </row>
    <row r="48" spans="1:19" ht="12.75">
      <c r="A48" s="1" t="e">
        <f t="shared" si="1"/>
        <v>#N/A</v>
      </c>
      <c r="B48" s="6"/>
      <c r="C48" s="2" t="e">
        <f>+VLOOKUP($B48,Gesamt!$A$5:$D$286,2,FALSE)</f>
        <v>#N/A</v>
      </c>
      <c r="D48" s="2" t="e">
        <f>+VLOOKUP($B48,Gesamt!$A$5:$D$286,3,FALSE)</f>
        <v>#N/A</v>
      </c>
      <c r="E48" s="1" t="e">
        <f>+VLOOKUP($B48,Gesamt!$A$5:$D$286,4,FALSE)</f>
        <v>#N/A</v>
      </c>
      <c r="F48" s="10" t="e">
        <f>+VLOOKUP($B48,Gesamt!$A$5:$F$286,5,FALSE)</f>
        <v>#N/A</v>
      </c>
      <c r="G48" s="10" t="e">
        <f>+VLOOKUP($B48,Gesamt!$A$5:$G$286,6,FALSE)</f>
        <v>#N/A</v>
      </c>
      <c r="H48" s="10" t="e">
        <f>+VLOOKUP($B48,Gesamt!$A$5:$H$286,7,FALSE)</f>
        <v>#N/A</v>
      </c>
      <c r="I48" s="10" t="e">
        <f>+VLOOKUP($B48,Gesamt!$A$5:$I$286,8,FALSE)</f>
        <v>#N/A</v>
      </c>
      <c r="J48" s="10" t="e">
        <f>+VLOOKUP($B48,Gesamt!$A$5:$Q$286,9,FALSE)</f>
        <v>#N/A</v>
      </c>
      <c r="K48" s="10" t="e">
        <f>+VLOOKUP($B48,Gesamt!$A$5:$Q$286,10,FALSE)</f>
        <v>#N/A</v>
      </c>
      <c r="L48" s="10" t="e">
        <f>+VLOOKUP($B48,Gesamt!$A$5:$Q$286,11,FALSE)</f>
        <v>#N/A</v>
      </c>
      <c r="M48" s="10" t="e">
        <f>+VLOOKUP($B48,Gesamt!$A$5:$Q$286,12,FALSE)</f>
        <v>#N/A</v>
      </c>
      <c r="N48" s="10" t="e">
        <f>+VLOOKUP($B48,Gesamt!$A$5:$Q$286,13,FALSE)</f>
        <v>#N/A</v>
      </c>
      <c r="O48" s="10" t="e">
        <f>+VLOOKUP($B48,Gesamt!$A$5:$Q$286,14,FALSE)</f>
        <v>#N/A</v>
      </c>
      <c r="P48" s="10" t="e">
        <f>+VLOOKUP($B48,Gesamt!$A$5:$Q$286,15,FALSE)</f>
        <v>#N/A</v>
      </c>
      <c r="Q48" s="10" t="e">
        <f>+VLOOKUP($B48,Gesamt!$A$5:$Q$286,16,FALSE)</f>
        <v>#N/A</v>
      </c>
      <c r="R48" s="10" t="e">
        <f t="shared" si="2"/>
        <v>#N/A</v>
      </c>
      <c r="S48" s="8" t="e">
        <f t="shared" si="3"/>
        <v>#N/A</v>
      </c>
    </row>
    <row r="49" spans="1:19" ht="12.75">
      <c r="A49" s="1" t="e">
        <f t="shared" si="1"/>
        <v>#N/A</v>
      </c>
      <c r="B49" s="6"/>
      <c r="C49" s="2" t="e">
        <f>+VLOOKUP($B49,Gesamt!$A$5:$D$286,2,FALSE)</f>
        <v>#N/A</v>
      </c>
      <c r="D49" s="2" t="e">
        <f>+VLOOKUP($B49,Gesamt!$A$5:$D$286,3,FALSE)</f>
        <v>#N/A</v>
      </c>
      <c r="E49" s="1" t="e">
        <f>+VLOOKUP($B49,Gesamt!$A$5:$D$286,4,FALSE)</f>
        <v>#N/A</v>
      </c>
      <c r="F49" s="10" t="e">
        <f>+VLOOKUP($B49,Gesamt!$A$5:$F$286,5,FALSE)</f>
        <v>#N/A</v>
      </c>
      <c r="G49" s="10" t="e">
        <f>+VLOOKUP($B49,Gesamt!$A$5:$G$286,6,FALSE)</f>
        <v>#N/A</v>
      </c>
      <c r="H49" s="10" t="e">
        <f>+VLOOKUP($B49,Gesamt!$A$5:$H$286,7,FALSE)</f>
        <v>#N/A</v>
      </c>
      <c r="I49" s="10" t="e">
        <f>+VLOOKUP($B49,Gesamt!$A$5:$I$286,8,FALSE)</f>
        <v>#N/A</v>
      </c>
      <c r="J49" s="10" t="e">
        <f>+VLOOKUP($B49,Gesamt!$A$5:$Q$286,9,FALSE)</f>
        <v>#N/A</v>
      </c>
      <c r="K49" s="10" t="e">
        <f>+VLOOKUP($B49,Gesamt!$A$5:$Q$286,10,FALSE)</f>
        <v>#N/A</v>
      </c>
      <c r="L49" s="10" t="e">
        <f>+VLOOKUP($B49,Gesamt!$A$5:$Q$286,11,FALSE)</f>
        <v>#N/A</v>
      </c>
      <c r="M49" s="10" t="e">
        <f>+VLOOKUP($B49,Gesamt!$A$5:$Q$286,12,FALSE)</f>
        <v>#N/A</v>
      </c>
      <c r="N49" s="10" t="e">
        <f>+VLOOKUP($B49,Gesamt!$A$5:$Q$286,13,FALSE)</f>
        <v>#N/A</v>
      </c>
      <c r="O49" s="10" t="e">
        <f>+VLOOKUP($B49,Gesamt!$A$5:$Q$286,14,FALSE)</f>
        <v>#N/A</v>
      </c>
      <c r="P49" s="10" t="e">
        <f>+VLOOKUP($B49,Gesamt!$A$5:$Q$286,15,FALSE)</f>
        <v>#N/A</v>
      </c>
      <c r="Q49" s="10" t="e">
        <f>+VLOOKUP($B49,Gesamt!$A$5:$Q$286,16,FALSE)</f>
        <v>#N/A</v>
      </c>
      <c r="R49" s="10" t="e">
        <f t="shared" si="2"/>
        <v>#N/A</v>
      </c>
      <c r="S49" s="8" t="e">
        <f t="shared" si="3"/>
        <v>#N/A</v>
      </c>
    </row>
    <row r="50" spans="1:19" ht="12.75">
      <c r="A50" s="1" t="e">
        <f t="shared" si="1"/>
        <v>#N/A</v>
      </c>
      <c r="B50" s="6"/>
      <c r="C50" s="2" t="e">
        <f>+VLOOKUP($B50,Gesamt!$A$5:$D$286,2,FALSE)</f>
        <v>#N/A</v>
      </c>
      <c r="D50" s="2" t="e">
        <f>+VLOOKUP($B50,Gesamt!$A$5:$D$286,3,FALSE)</f>
        <v>#N/A</v>
      </c>
      <c r="E50" s="1" t="e">
        <f>+VLOOKUP($B50,Gesamt!$A$5:$D$286,4,FALSE)</f>
        <v>#N/A</v>
      </c>
      <c r="F50" s="10" t="e">
        <f>+VLOOKUP($B50,Gesamt!$A$5:$F$286,5,FALSE)</f>
        <v>#N/A</v>
      </c>
      <c r="G50" s="10" t="e">
        <f>+VLOOKUP($B50,Gesamt!$A$5:$G$286,6,FALSE)</f>
        <v>#N/A</v>
      </c>
      <c r="H50" s="10" t="e">
        <f>+VLOOKUP($B50,Gesamt!$A$5:$H$286,7,FALSE)</f>
        <v>#N/A</v>
      </c>
      <c r="I50" s="10" t="e">
        <f>+VLOOKUP($B50,Gesamt!$A$5:$I$286,8,FALSE)</f>
        <v>#N/A</v>
      </c>
      <c r="J50" s="10" t="e">
        <f>+VLOOKUP($B50,Gesamt!$A$5:$Q$286,9,FALSE)</f>
        <v>#N/A</v>
      </c>
      <c r="K50" s="10" t="e">
        <f>+VLOOKUP($B50,Gesamt!$A$5:$Q$286,10,FALSE)</f>
        <v>#N/A</v>
      </c>
      <c r="L50" s="10" t="e">
        <f>+VLOOKUP($B50,Gesamt!$A$5:$Q$286,11,FALSE)</f>
        <v>#N/A</v>
      </c>
      <c r="M50" s="10" t="e">
        <f>+VLOOKUP($B50,Gesamt!$A$5:$Q$286,12,FALSE)</f>
        <v>#N/A</v>
      </c>
      <c r="N50" s="10" t="e">
        <f>+VLOOKUP($B50,Gesamt!$A$5:$Q$286,13,FALSE)</f>
        <v>#N/A</v>
      </c>
      <c r="O50" s="10" t="e">
        <f>+VLOOKUP($B50,Gesamt!$A$5:$Q$286,14,FALSE)</f>
        <v>#N/A</v>
      </c>
      <c r="P50" s="10" t="e">
        <f>+VLOOKUP($B50,Gesamt!$A$5:$Q$286,15,FALSE)</f>
        <v>#N/A</v>
      </c>
      <c r="Q50" s="10" t="e">
        <f>+VLOOKUP($B50,Gesamt!$A$5:$Q$286,16,FALSE)</f>
        <v>#N/A</v>
      </c>
      <c r="R50" s="10" t="e">
        <f t="shared" si="2"/>
        <v>#N/A</v>
      </c>
      <c r="S50" s="8" t="e">
        <f t="shared" si="3"/>
        <v>#N/A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U2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MIN(F8:F10)</f>
        <v>36.52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4" t="s">
        <v>16</v>
      </c>
      <c r="M6" s="34"/>
      <c r="N6" s="34"/>
      <c r="O6" s="34"/>
      <c r="P6" s="34"/>
      <c r="Q6" s="34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4">IF(R8&gt;0,RANK(S8,S$1:S$65536),0)</f>
        <v>1</v>
      </c>
      <c r="B8" s="16">
        <v>152</v>
      </c>
      <c r="C8" s="2" t="str">
        <f>+VLOOKUP($B8,Gesamt!$A$5:$D$286,2,FALSE)</f>
        <v>Gröning</v>
      </c>
      <c r="D8" s="2" t="str">
        <f>+VLOOKUP($B8,Gesamt!$A$5:$D$286,3,FALSE)</f>
        <v>Luca-Alessandro</v>
      </c>
      <c r="E8" s="1" t="str">
        <f>+VLOOKUP($B8,Gesamt!$A$5:$D$286,4,FALSE)</f>
        <v>Billerbeck</v>
      </c>
      <c r="F8" s="10">
        <v>36.52</v>
      </c>
      <c r="G8" s="10" t="str">
        <f>+VLOOKUP($B8,Gesamt!$A$5:$G$286,6,FALSE)</f>
        <v>37,59</v>
      </c>
      <c r="H8" s="10" t="str">
        <f>+VLOOKUP($B8,Gesamt!$A$5:$H$286,7,FALSE)</f>
        <v>36,21</v>
      </c>
      <c r="I8" s="10" t="str">
        <f>+VLOOKUP($B8,Gesamt!$A$5:$I$286,8,FALSE)</f>
        <v>37,64</v>
      </c>
      <c r="J8" s="10">
        <f>+VLOOKUP($B8,Gesamt!$A$5:$Q$286,9,FALSE)</f>
        <v>0</v>
      </c>
      <c r="K8" s="10">
        <f>+VLOOKUP($B8,Gesamt!$A$5:$Q$286,10,FALSE)</f>
        <v>0</v>
      </c>
      <c r="L8" s="10">
        <f>+VLOOKUP($B8,Gesamt!$A$5:$Q$286,11,FALSE)</f>
        <v>0</v>
      </c>
      <c r="M8" s="10">
        <f>+VLOOKUP($B8,Gesamt!$A$5:$Q$286,12,FALSE)</f>
        <v>0</v>
      </c>
      <c r="N8" s="10">
        <f>+VLOOKUP($B8,Gesamt!$A$5:$Q$286,13,FALSE)</f>
        <v>0</v>
      </c>
      <c r="O8" s="10">
        <f>+VLOOKUP($B8,Gesamt!$A$5:$Q$286,14,FALSE)</f>
        <v>0</v>
      </c>
      <c r="P8" s="10">
        <f>+VLOOKUP($B8,Gesamt!$A$5:$Q$286,15,FALSE)</f>
        <v>0</v>
      </c>
      <c r="Q8" s="10">
        <f>+VLOOKUP($B8,Gesamt!$A$5:$Q$286,16,FALSE)</f>
        <v>0</v>
      </c>
      <c r="R8" s="10">
        <f aca="true" t="shared" si="2" ref="R8:R14">(F8*$F$4+G8*$G$4+H8*$H$4+I8*$I$4+J8*$J$4+K8*$K$4+L8*$F$4+M8*$G$4+N8*$H$4+O8*$I$4+P8*$J$4+Q8*$J$4)</f>
        <v>147.96</v>
      </c>
      <c r="S8" s="8">
        <f aca="true" t="shared" si="3" ref="S8:S14">IF(R8&gt;0,R8*-1,-1000)</f>
        <v>-147.96</v>
      </c>
    </row>
    <row r="9" spans="1:19" ht="12.75">
      <c r="A9" s="1">
        <f t="shared" si="1"/>
        <v>2</v>
      </c>
      <c r="B9" s="16">
        <v>160</v>
      </c>
      <c r="C9" s="2" t="str">
        <f>+VLOOKUP($B9,Gesamt!$A$5:$D$286,2,FALSE)</f>
        <v>Kallabis</v>
      </c>
      <c r="D9" s="2" t="str">
        <f>+VLOOKUP($B9,Gesamt!$A$5:$D$286,3,FALSE)</f>
        <v>Jakob</v>
      </c>
      <c r="E9" s="1" t="str">
        <f>+VLOOKUP($B9,Gesamt!$A$5:$D$286,4,FALSE)</f>
        <v>Billerbeck</v>
      </c>
      <c r="F9" s="10" t="str">
        <f>+VLOOKUP($B9,Gesamt!$A$5:$F$286,5,FALSE)</f>
        <v>37,87</v>
      </c>
      <c r="G9" s="10" t="str">
        <f>+VLOOKUP($B9,Gesamt!$A$5:$G$286,6,FALSE)</f>
        <v>37,79</v>
      </c>
      <c r="H9" s="10" t="str">
        <f>+VLOOKUP($B9,Gesamt!$A$5:$H$286,7,FALSE)</f>
        <v>37,48</v>
      </c>
      <c r="I9" s="10" t="str">
        <f>+VLOOKUP($B9,Gesamt!$A$5:$I$286,8,FALSE)</f>
        <v>37,39</v>
      </c>
      <c r="J9" s="10">
        <f>+VLOOKUP($B9,Gesamt!$A$5:$Q$286,9,FALSE)</f>
        <v>0</v>
      </c>
      <c r="K9" s="10">
        <f>+VLOOKUP($B9,Gesamt!$A$5:$Q$286,10,FALSE)</f>
        <v>0</v>
      </c>
      <c r="L9" s="10">
        <f>+VLOOKUP($B9,Gesamt!$A$5:$Q$286,11,FALSE)</f>
        <v>0</v>
      </c>
      <c r="M9" s="10">
        <f>+VLOOKUP($B9,Gesamt!$A$5:$Q$286,12,FALSE)</f>
        <v>0</v>
      </c>
      <c r="N9" s="10">
        <f>+VLOOKUP($B9,Gesamt!$A$5:$Q$286,13,FALSE)</f>
        <v>0</v>
      </c>
      <c r="O9" s="10">
        <f>+VLOOKUP($B9,Gesamt!$A$5:$Q$286,14,FALSE)</f>
        <v>0</v>
      </c>
      <c r="P9" s="10">
        <f>+VLOOKUP($B9,Gesamt!$A$5:$Q$286,15,FALSE)</f>
        <v>0</v>
      </c>
      <c r="Q9" s="10">
        <f>+VLOOKUP($B9,Gesamt!$A$5:$Q$286,16,FALSE)</f>
        <v>0</v>
      </c>
      <c r="R9" s="10">
        <f t="shared" si="2"/>
        <v>150.53</v>
      </c>
      <c r="S9" s="8">
        <f t="shared" si="3"/>
        <v>-150.53</v>
      </c>
    </row>
    <row r="10" spans="1:19" ht="12.75">
      <c r="A10" s="1">
        <f t="shared" si="1"/>
        <v>3</v>
      </c>
      <c r="B10" s="20">
        <v>136</v>
      </c>
      <c r="C10" s="2" t="str">
        <f>+VLOOKUP($B10,Gesamt!$A$5:$D$286,2,FALSE)</f>
        <v>Küschall</v>
      </c>
      <c r="D10" s="2" t="str">
        <f>+VLOOKUP($B10,Gesamt!$A$5:$D$286,3,FALSE)</f>
        <v>Arndt</v>
      </c>
      <c r="E10" s="1" t="str">
        <f>+VLOOKUP($B10,Gesamt!$A$5:$D$286,4,FALSE)</f>
        <v>Billerbeck</v>
      </c>
      <c r="F10" s="10" t="str">
        <f>+VLOOKUP($B10,Gesamt!$A$5:$F$286,5,FALSE)</f>
        <v>37,24</v>
      </c>
      <c r="G10" s="10" t="str">
        <f>+VLOOKUP($B10,Gesamt!$A$5:$G$286,6,FALSE)</f>
        <v>38,12</v>
      </c>
      <c r="H10" s="10" t="str">
        <f>+VLOOKUP($B10,Gesamt!$A$5:$H$286,7,FALSE)</f>
        <v>37,41</v>
      </c>
      <c r="I10" s="10" t="str">
        <f>+VLOOKUP($B10,Gesamt!$A$5:$I$286,8,FALSE)</f>
        <v>38,93</v>
      </c>
      <c r="J10" s="10">
        <f>+VLOOKUP($B10,Gesamt!$A$5:$Q$286,9,FALSE)</f>
        <v>0</v>
      </c>
      <c r="K10" s="10">
        <f>+VLOOKUP($B10,Gesamt!$A$5:$Q$286,10,FALSE)</f>
        <v>0</v>
      </c>
      <c r="L10" s="10">
        <f>+VLOOKUP($B10,Gesamt!$A$5:$Q$286,11,FALSE)</f>
        <v>0</v>
      </c>
      <c r="M10" s="10">
        <f>+VLOOKUP($B10,Gesamt!$A$5:$Q$286,12,FALSE)</f>
        <v>0</v>
      </c>
      <c r="N10" s="10">
        <f>+VLOOKUP($B10,Gesamt!$A$5:$Q$286,13,FALSE)</f>
        <v>0</v>
      </c>
      <c r="O10" s="10">
        <f>+VLOOKUP($B10,Gesamt!$A$5:$Q$286,14,FALSE)</f>
        <v>0</v>
      </c>
      <c r="P10" s="10">
        <f>+VLOOKUP($B10,Gesamt!$A$5:$Q$286,15,FALSE)</f>
        <v>0</v>
      </c>
      <c r="Q10" s="10">
        <f>+VLOOKUP($B10,Gesamt!$A$5:$Q$286,16,FALSE)</f>
        <v>0</v>
      </c>
      <c r="R10" s="10">
        <f t="shared" si="2"/>
        <v>151.7</v>
      </c>
      <c r="S10" s="8">
        <f t="shared" si="3"/>
        <v>-151.7</v>
      </c>
    </row>
    <row r="11" spans="1:19" ht="12.75">
      <c r="A11" s="1">
        <f t="shared" si="1"/>
        <v>4</v>
      </c>
      <c r="B11" s="20">
        <v>109</v>
      </c>
      <c r="C11" s="2" t="str">
        <f>+VLOOKUP($B11,Gesamt!$A$5:$D$286,2,FALSE)</f>
        <v>Gloe</v>
      </c>
      <c r="D11" s="2" t="str">
        <f>+VLOOKUP($B11,Gesamt!$A$5:$D$286,3,FALSE)</f>
        <v>Luisa</v>
      </c>
      <c r="E11" s="1" t="str">
        <f>+VLOOKUP($B11,Gesamt!$A$5:$D$286,4,FALSE)</f>
        <v>Billerbeck</v>
      </c>
      <c r="F11" s="10" t="str">
        <f>+VLOOKUP($B11,Gesamt!$A$5:$F$286,5,FALSE)</f>
        <v>37,20</v>
      </c>
      <c r="G11" s="10" t="str">
        <f>+VLOOKUP($B11,Gesamt!$A$5:$G$286,6,FALSE)</f>
        <v>38,37</v>
      </c>
      <c r="H11" s="10" t="str">
        <f>+VLOOKUP($B11,Gesamt!$A$5:$H$286,7,FALSE)</f>
        <v>37,52</v>
      </c>
      <c r="I11" s="10" t="str">
        <f>+VLOOKUP($B11,Gesamt!$A$5:$I$286,8,FALSE)</f>
        <v>38,72</v>
      </c>
      <c r="J11" s="10">
        <f>+VLOOKUP($B11,Gesamt!$A$5:$Q$286,9,FALSE)</f>
        <v>0</v>
      </c>
      <c r="K11" s="10">
        <f>+VLOOKUP($B11,Gesamt!$A$5:$Q$286,10,FALSE)</f>
        <v>0</v>
      </c>
      <c r="L11" s="10">
        <f>+VLOOKUP($B11,Gesamt!$A$5:$Q$286,11,FALSE)</f>
        <v>0</v>
      </c>
      <c r="M11" s="10">
        <f>+VLOOKUP($B11,Gesamt!$A$5:$Q$286,12,FALSE)</f>
        <v>0</v>
      </c>
      <c r="N11" s="10">
        <f>+VLOOKUP($B11,Gesamt!$A$5:$Q$286,13,FALSE)</f>
        <v>0</v>
      </c>
      <c r="O11" s="10">
        <f>+VLOOKUP($B11,Gesamt!$A$5:$Q$286,14,FALSE)</f>
        <v>0</v>
      </c>
      <c r="P11" s="10">
        <f>+VLOOKUP($B11,Gesamt!$A$5:$Q$286,15,FALSE)</f>
        <v>0</v>
      </c>
      <c r="Q11" s="10">
        <f>+VLOOKUP($B11,Gesamt!$A$5:$Q$286,16,FALSE)</f>
        <v>0</v>
      </c>
      <c r="R11" s="10">
        <f t="shared" si="2"/>
        <v>151.81</v>
      </c>
      <c r="S11" s="8">
        <f t="shared" si="3"/>
        <v>-151.81</v>
      </c>
    </row>
    <row r="12" spans="1:19" ht="12.75">
      <c r="A12" s="1">
        <f t="shared" si="1"/>
        <v>5</v>
      </c>
      <c r="B12" s="16">
        <v>150</v>
      </c>
      <c r="C12" s="2" t="str">
        <f>+VLOOKUP($B12,Gesamt!$A$5:$D$286,2,FALSE)</f>
        <v>Erfurt</v>
      </c>
      <c r="D12" s="2" t="str">
        <f>+VLOOKUP($B12,Gesamt!$A$5:$D$286,3,FALSE)</f>
        <v>Luca</v>
      </c>
      <c r="E12" s="1" t="str">
        <f>+VLOOKUP($B12,Gesamt!$A$5:$D$286,4,FALSE)</f>
        <v>Billerbeck</v>
      </c>
      <c r="F12" s="10" t="str">
        <f>+VLOOKUP($B12,Gesamt!$A$5:$F$286,5,FALSE)</f>
        <v>37,69</v>
      </c>
      <c r="G12" s="10" t="str">
        <f>+VLOOKUP($B12,Gesamt!$A$5:$G$286,6,FALSE)</f>
        <v>37,83</v>
      </c>
      <c r="H12" s="10" t="str">
        <f>+VLOOKUP($B12,Gesamt!$A$5:$H$286,7,FALSE)</f>
        <v>37,88</v>
      </c>
      <c r="I12" s="10" t="str">
        <f>+VLOOKUP($B12,Gesamt!$A$5:$I$286,8,FALSE)</f>
        <v>38,75</v>
      </c>
      <c r="J12" s="10">
        <f>+VLOOKUP($B12,Gesamt!$A$5:$Q$286,9,FALSE)</f>
        <v>0</v>
      </c>
      <c r="K12" s="10">
        <f>+VLOOKUP($B12,Gesamt!$A$5:$Q$286,10,FALSE)</f>
        <v>0</v>
      </c>
      <c r="L12" s="10">
        <f>+VLOOKUP($B12,Gesamt!$A$5:$Q$286,11,FALSE)</f>
        <v>0</v>
      </c>
      <c r="M12" s="10">
        <f>+VLOOKUP($B12,Gesamt!$A$5:$Q$286,12,FALSE)</f>
        <v>0</v>
      </c>
      <c r="N12" s="10">
        <f>+VLOOKUP($B12,Gesamt!$A$5:$Q$286,13,FALSE)</f>
        <v>0</v>
      </c>
      <c r="O12" s="10">
        <f>+VLOOKUP($B12,Gesamt!$A$5:$Q$286,14,FALSE)</f>
        <v>0</v>
      </c>
      <c r="P12" s="10">
        <f>+VLOOKUP($B12,Gesamt!$A$5:$Q$286,15,FALSE)</f>
        <v>0</v>
      </c>
      <c r="Q12" s="10">
        <f>+VLOOKUP($B12,Gesamt!$A$5:$Q$286,16,FALSE)</f>
        <v>0</v>
      </c>
      <c r="R12" s="10">
        <f t="shared" si="2"/>
        <v>152.15</v>
      </c>
      <c r="S12" s="8">
        <f t="shared" si="3"/>
        <v>-152.15</v>
      </c>
    </row>
    <row r="13" spans="1:19" ht="12.75">
      <c r="A13" s="1">
        <f t="shared" si="1"/>
        <v>6</v>
      </c>
      <c r="B13" s="20">
        <v>165</v>
      </c>
      <c r="C13" s="2" t="str">
        <f>+VLOOKUP($B13,Gesamt!$A$5:$D$286,2,FALSE)</f>
        <v>Rudzicki</v>
      </c>
      <c r="D13" s="2" t="str">
        <f>+VLOOKUP($B13,Gesamt!$A$5:$D$286,3,FALSE)</f>
        <v>Julian</v>
      </c>
      <c r="E13" s="1" t="str">
        <f>+VLOOKUP($B13,Gesamt!$A$5:$D$286,4,FALSE)</f>
        <v>Billerbeck</v>
      </c>
      <c r="F13" s="10" t="str">
        <f>+VLOOKUP($B13,Gesamt!$A$5:$F$286,5,FALSE)</f>
        <v>38,42</v>
      </c>
      <c r="G13" s="10" t="str">
        <f>+VLOOKUP($B13,Gesamt!$A$5:$G$286,6,FALSE)</f>
        <v>38,02</v>
      </c>
      <c r="H13" s="10" t="str">
        <f>+VLOOKUP($B13,Gesamt!$A$5:$H$286,7,FALSE)</f>
        <v>37,58</v>
      </c>
      <c r="I13" s="10" t="str">
        <f>+VLOOKUP($B13,Gesamt!$A$5:$I$286,8,FALSE)</f>
        <v>38,42</v>
      </c>
      <c r="J13" s="10">
        <f>+VLOOKUP($B13,Gesamt!$A$5:$Q$286,9,FALSE)</f>
        <v>0</v>
      </c>
      <c r="K13" s="10">
        <f>+VLOOKUP($B13,Gesamt!$A$5:$Q$286,10,FALSE)</f>
        <v>0</v>
      </c>
      <c r="L13" s="10">
        <f>+VLOOKUP($B13,Gesamt!$A$5:$Q$286,11,FALSE)</f>
        <v>0</v>
      </c>
      <c r="M13" s="10">
        <f>+VLOOKUP($B13,Gesamt!$A$5:$Q$286,12,FALSE)</f>
        <v>0</v>
      </c>
      <c r="N13" s="10">
        <f>+VLOOKUP($B13,Gesamt!$A$5:$Q$286,13,FALSE)</f>
        <v>0</v>
      </c>
      <c r="O13" s="10">
        <f>+VLOOKUP($B13,Gesamt!$A$5:$Q$286,14,FALSE)</f>
        <v>0</v>
      </c>
      <c r="P13" s="10">
        <f>+VLOOKUP($B13,Gesamt!$A$5:$Q$286,15,FALSE)</f>
        <v>0</v>
      </c>
      <c r="Q13" s="10">
        <f>+VLOOKUP($B13,Gesamt!$A$5:$Q$286,16,FALSE)</f>
        <v>0</v>
      </c>
      <c r="R13" s="10">
        <f t="shared" si="2"/>
        <v>152.44</v>
      </c>
      <c r="S13" s="8">
        <f t="shared" si="3"/>
        <v>-152.44</v>
      </c>
    </row>
    <row r="14" spans="1:19" ht="12.75">
      <c r="A14" s="1">
        <f t="shared" si="1"/>
        <v>7</v>
      </c>
      <c r="B14" s="16">
        <v>110</v>
      </c>
      <c r="C14" s="2" t="str">
        <f>+VLOOKUP($B14,Gesamt!$A$5:$D$286,2,FALSE)</f>
        <v>Wetter</v>
      </c>
      <c r="D14" s="2" t="str">
        <f>+VLOOKUP($B14,Gesamt!$A$5:$D$286,3,FALSE)</f>
        <v>Sabrina</v>
      </c>
      <c r="E14" s="1" t="str">
        <f>+VLOOKUP($B14,Gesamt!$A$5:$D$286,4,FALSE)</f>
        <v>Billerbeck</v>
      </c>
      <c r="F14" s="10" t="str">
        <f>+VLOOKUP($B14,Gesamt!$A$5:$F$286,5,FALSE)</f>
        <v>38,44</v>
      </c>
      <c r="G14" s="10" t="str">
        <f>+VLOOKUP($B14,Gesamt!$A$5:$G$286,6,FALSE)</f>
        <v>38,71</v>
      </c>
      <c r="H14" s="10" t="str">
        <f>+VLOOKUP($B14,Gesamt!$A$5:$H$286,7,FALSE)</f>
        <v>38,57</v>
      </c>
      <c r="I14" s="10" t="str">
        <f>+VLOOKUP($B14,Gesamt!$A$5:$I$286,8,FALSE)</f>
        <v>38,65</v>
      </c>
      <c r="J14" s="10">
        <f>+VLOOKUP($B14,Gesamt!$A$5:$Q$286,9,FALSE)</f>
        <v>0</v>
      </c>
      <c r="K14" s="10">
        <f>+VLOOKUP($B14,Gesamt!$A$5:$Q$286,10,FALSE)</f>
        <v>0</v>
      </c>
      <c r="L14" s="10">
        <f>+VLOOKUP($B14,Gesamt!$A$5:$Q$286,11,FALSE)</f>
        <v>0</v>
      </c>
      <c r="M14" s="10">
        <f>+VLOOKUP($B14,Gesamt!$A$5:$Q$286,12,FALSE)</f>
        <v>0</v>
      </c>
      <c r="N14" s="10">
        <f>+VLOOKUP($B14,Gesamt!$A$5:$Q$286,13,FALSE)</f>
        <v>0</v>
      </c>
      <c r="O14" s="10">
        <f>+VLOOKUP($B14,Gesamt!$A$5:$Q$286,14,FALSE)</f>
        <v>0</v>
      </c>
      <c r="P14" s="10">
        <f>+VLOOKUP($B14,Gesamt!$A$5:$Q$286,15,FALSE)</f>
        <v>0</v>
      </c>
      <c r="Q14" s="10">
        <f>+VLOOKUP($B14,Gesamt!$A$5:$Q$286,16,FALSE)</f>
        <v>0</v>
      </c>
      <c r="R14" s="10">
        <f t="shared" si="2"/>
        <v>154.37</v>
      </c>
      <c r="S14" s="8">
        <f t="shared" si="3"/>
        <v>-154.37</v>
      </c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ht="12.75">
      <c r="B20" s="6"/>
    </row>
    <row r="21" ht="12.75">
      <c r="B21" s="6"/>
    </row>
    <row r="22" ht="12.75">
      <c r="B22" s="6"/>
    </row>
    <row r="23" ht="12.75">
      <c r="B2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3:U15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4" t="s">
        <v>16</v>
      </c>
      <c r="M6" s="34"/>
      <c r="N6" s="34"/>
      <c r="O6" s="34"/>
      <c r="P6" s="34"/>
      <c r="Q6" s="34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3">IF(R8&gt;0,RANK(S8,S$1:S$65536),0)</f>
        <v>1</v>
      </c>
      <c r="B8" s="16">
        <v>344</v>
      </c>
      <c r="C8" s="2" t="str">
        <f>+VLOOKUP($B8,Gesamt!$A$5:$D$286,2,FALSE)</f>
        <v>Ricker</v>
      </c>
      <c r="D8" s="2" t="str">
        <f>+VLOOKUP($B8,Gesamt!$A$5:$D$286,3,FALSE)</f>
        <v>Jana-Lena</v>
      </c>
      <c r="E8" s="1" t="str">
        <f>+VLOOKUP($B8,Gesamt!$A$5:$D$286,4,FALSE)</f>
        <v>Billerbeck</v>
      </c>
      <c r="F8" s="10" t="str">
        <f>+VLOOKUP($B8,Gesamt!$A$5:$F$286,5,FALSE)</f>
        <v>35,32</v>
      </c>
      <c r="G8" s="10" t="str">
        <f>+VLOOKUP($B8,Gesamt!$A$5:$G$286,6,FALSE)</f>
        <v>36,10</v>
      </c>
      <c r="H8" s="10" t="str">
        <f>+VLOOKUP($B8,Gesamt!$A$5:$H$286,7,FALSE)</f>
        <v>35,72</v>
      </c>
      <c r="I8" s="10" t="str">
        <f>+VLOOKUP($B8,Gesamt!$A$5:$I$286,8,FALSE)</f>
        <v>36,24</v>
      </c>
      <c r="J8" s="10">
        <f>+VLOOKUP($B8,Gesamt!$A$5:$Q$286,9,FALSE)</f>
        <v>0</v>
      </c>
      <c r="K8" s="10">
        <f>+VLOOKUP($B8,Gesamt!$A$5:$Q$286,10,FALSE)</f>
        <v>0</v>
      </c>
      <c r="L8" s="10">
        <f>+VLOOKUP($B8,Gesamt!$A$5:$Q$286,11,FALSE)</f>
        <v>0</v>
      </c>
      <c r="M8" s="10">
        <f>+VLOOKUP($B8,Gesamt!$A$5:$Q$286,12,FALSE)</f>
        <v>0</v>
      </c>
      <c r="N8" s="10">
        <f>+VLOOKUP($B8,Gesamt!$A$5:$Q$286,13,FALSE)</f>
        <v>0</v>
      </c>
      <c r="O8" s="10">
        <f>+VLOOKUP($B8,Gesamt!$A$5:$Q$286,14,FALSE)</f>
        <v>0</v>
      </c>
      <c r="P8" s="10">
        <f>+VLOOKUP($B8,Gesamt!$A$5:$Q$286,15,FALSE)</f>
        <v>0</v>
      </c>
      <c r="Q8" s="10">
        <f>+VLOOKUP($B8,Gesamt!$A$5:$Q$286,16,FALSE)</f>
        <v>0</v>
      </c>
      <c r="R8" s="10">
        <f aca="true" t="shared" si="2" ref="R8:R13">(F8*$F$4+G8*$G$4+H8*$H$4+I8*$I$4+J8*$J$4+K8*$K$4+L8*$F$4+M8*$G$4+N8*$H$4+O8*$I$4+P8*$J$4+Q8*$J$4)</f>
        <v>143.38</v>
      </c>
      <c r="S8" s="8">
        <f aca="true" t="shared" si="3" ref="S8:S13">IF(R8&gt;0,R8*-1,-1000)</f>
        <v>-143.38</v>
      </c>
    </row>
    <row r="9" spans="1:19" ht="12.75">
      <c r="A9" s="1">
        <f t="shared" si="1"/>
        <v>2</v>
      </c>
      <c r="B9" s="26">
        <v>308</v>
      </c>
      <c r="C9" s="2" t="str">
        <f>+VLOOKUP($B9,Gesamt!$A$5:$D$286,2,FALSE)</f>
        <v>Ricker</v>
      </c>
      <c r="D9" s="2" t="str">
        <f>+VLOOKUP($B9,Gesamt!$A$5:$D$286,3,FALSE)</f>
        <v>Oliver</v>
      </c>
      <c r="E9" s="1" t="str">
        <f>+VLOOKUP($B9,Gesamt!$A$5:$D$286,4,FALSE)</f>
        <v>Billerbeck</v>
      </c>
      <c r="F9" s="10" t="str">
        <f>+VLOOKUP($B9,Gesamt!$A$5:$F$286,5,FALSE)</f>
        <v>35,55</v>
      </c>
      <c r="G9" s="10" t="str">
        <f>+VLOOKUP($B9,Gesamt!$A$5:$G$286,6,FALSE)</f>
        <v>36,33</v>
      </c>
      <c r="H9" s="10" t="str">
        <f>+VLOOKUP($B9,Gesamt!$A$5:$H$286,7,FALSE)</f>
        <v>35,90</v>
      </c>
      <c r="I9" s="10" t="str">
        <f>+VLOOKUP($B9,Gesamt!$A$5:$I$286,8,FALSE)</f>
        <v>36,06</v>
      </c>
      <c r="J9" s="10">
        <f>+VLOOKUP($B9,Gesamt!$A$5:$Q$286,9,FALSE)</f>
        <v>0</v>
      </c>
      <c r="K9" s="10">
        <f>+VLOOKUP($B9,Gesamt!$A$5:$Q$286,10,FALSE)</f>
        <v>0</v>
      </c>
      <c r="L9" s="10">
        <f>+VLOOKUP($B9,Gesamt!$A$5:$Q$286,11,FALSE)</f>
        <v>0</v>
      </c>
      <c r="M9" s="10">
        <f>+VLOOKUP($B9,Gesamt!$A$5:$Q$286,12,FALSE)</f>
        <v>0</v>
      </c>
      <c r="N9" s="10">
        <f>+VLOOKUP($B9,Gesamt!$A$5:$Q$286,13,FALSE)</f>
        <v>0</v>
      </c>
      <c r="O9" s="10">
        <f>+VLOOKUP($B9,Gesamt!$A$5:$Q$286,14,FALSE)</f>
        <v>0</v>
      </c>
      <c r="P9" s="10">
        <f>+VLOOKUP($B9,Gesamt!$A$5:$Q$286,15,FALSE)</f>
        <v>0</v>
      </c>
      <c r="Q9" s="10">
        <f>+VLOOKUP($B9,Gesamt!$A$5:$Q$286,16,FALSE)</f>
        <v>0</v>
      </c>
      <c r="R9" s="10">
        <f t="shared" si="2"/>
        <v>143.84</v>
      </c>
      <c r="S9" s="8">
        <f t="shared" si="3"/>
        <v>-143.84</v>
      </c>
    </row>
    <row r="10" spans="1:19" ht="12.75">
      <c r="A10" s="1">
        <f t="shared" si="1"/>
        <v>3</v>
      </c>
      <c r="B10" s="16">
        <v>323</v>
      </c>
      <c r="C10" s="2" t="str">
        <f>+VLOOKUP($B10,Gesamt!$A$5:$D$286,2,FALSE)</f>
        <v>Weitkamp</v>
      </c>
      <c r="D10" s="2" t="str">
        <f>+VLOOKUP($B10,Gesamt!$A$5:$D$286,3,FALSE)</f>
        <v>Niklas</v>
      </c>
      <c r="E10" s="1" t="str">
        <f>+VLOOKUP($B10,Gesamt!$A$5:$D$286,4,FALSE)</f>
        <v>Billerbeck</v>
      </c>
      <c r="F10" s="10" t="str">
        <f>+VLOOKUP($B10,Gesamt!$A$5:$F$286,5,FALSE)</f>
        <v>36,24</v>
      </c>
      <c r="G10" s="10" t="str">
        <f>+VLOOKUP($B10,Gesamt!$A$5:$G$286,6,FALSE)</f>
        <v>35,82</v>
      </c>
      <c r="H10" s="10" t="str">
        <f>+VLOOKUP($B10,Gesamt!$A$5:$H$286,7,FALSE)</f>
        <v>36,07</v>
      </c>
      <c r="I10" s="10" t="str">
        <f>+VLOOKUP($B10,Gesamt!$A$5:$I$286,8,FALSE)</f>
        <v>35,99</v>
      </c>
      <c r="J10" s="10">
        <f>+VLOOKUP($B10,Gesamt!$A$5:$Q$286,9,FALSE)</f>
        <v>0</v>
      </c>
      <c r="K10" s="10">
        <f>+VLOOKUP($B10,Gesamt!$A$5:$Q$286,10,FALSE)</f>
        <v>0</v>
      </c>
      <c r="L10" s="10">
        <f>+VLOOKUP($B10,Gesamt!$A$5:$Q$286,11,FALSE)</f>
        <v>0</v>
      </c>
      <c r="M10" s="10">
        <f>+VLOOKUP($B10,Gesamt!$A$5:$Q$286,12,FALSE)</f>
        <v>0</v>
      </c>
      <c r="N10" s="10">
        <f>+VLOOKUP($B10,Gesamt!$A$5:$Q$286,13,FALSE)</f>
        <v>0</v>
      </c>
      <c r="O10" s="10">
        <f>+VLOOKUP($B10,Gesamt!$A$5:$Q$286,14,FALSE)</f>
        <v>0</v>
      </c>
      <c r="P10" s="10">
        <f>+VLOOKUP($B10,Gesamt!$A$5:$Q$286,15,FALSE)</f>
        <v>0</v>
      </c>
      <c r="Q10" s="10">
        <f>+VLOOKUP($B10,Gesamt!$A$5:$Q$286,16,FALSE)</f>
        <v>0</v>
      </c>
      <c r="R10" s="10">
        <f t="shared" si="2"/>
        <v>144.12</v>
      </c>
      <c r="S10" s="8">
        <f t="shared" si="3"/>
        <v>-144.12</v>
      </c>
    </row>
    <row r="11" spans="1:19" ht="12.75">
      <c r="A11" s="1">
        <f t="shared" si="1"/>
        <v>4</v>
      </c>
      <c r="B11" s="26">
        <v>322</v>
      </c>
      <c r="C11" s="2" t="str">
        <f>+VLOOKUP($B11,Gesamt!$A$5:$D$286,2,FALSE)</f>
        <v>Dircks</v>
      </c>
      <c r="D11" s="2" t="str">
        <f>+VLOOKUP($B11,Gesamt!$A$5:$D$286,3,FALSE)</f>
        <v>Michaela</v>
      </c>
      <c r="E11" s="1" t="str">
        <f>+VLOOKUP($B11,Gesamt!$A$5:$D$286,4,FALSE)</f>
        <v>Billerbeck</v>
      </c>
      <c r="F11" s="10" t="str">
        <f>+VLOOKUP($B11,Gesamt!$A$5:$F$286,5,FALSE)</f>
        <v>36,15</v>
      </c>
      <c r="G11" s="10" t="str">
        <f>+VLOOKUP($B11,Gesamt!$A$5:$G$286,6,FALSE)</f>
        <v>36,47</v>
      </c>
      <c r="H11" s="10" t="str">
        <f>+VLOOKUP($B11,Gesamt!$A$5:$H$286,7,FALSE)</f>
        <v>35,88</v>
      </c>
      <c r="I11" s="10" t="str">
        <f>+VLOOKUP($B11,Gesamt!$A$5:$I$286,8,FALSE)</f>
        <v>36,49</v>
      </c>
      <c r="J11" s="10">
        <f>+VLOOKUP($B11,Gesamt!$A$5:$Q$286,9,FALSE)</f>
        <v>0</v>
      </c>
      <c r="K11" s="10">
        <f>+VLOOKUP($B11,Gesamt!$A$5:$Q$286,10,FALSE)</f>
        <v>0</v>
      </c>
      <c r="L11" s="10">
        <f>+VLOOKUP($B11,Gesamt!$A$5:$Q$286,11,FALSE)</f>
        <v>0</v>
      </c>
      <c r="M11" s="10">
        <f>+VLOOKUP($B11,Gesamt!$A$5:$Q$286,12,FALSE)</f>
        <v>0</v>
      </c>
      <c r="N11" s="10">
        <f>+VLOOKUP($B11,Gesamt!$A$5:$Q$286,13,FALSE)</f>
        <v>0</v>
      </c>
      <c r="O11" s="10">
        <f>+VLOOKUP($B11,Gesamt!$A$5:$Q$286,14,FALSE)</f>
        <v>0</v>
      </c>
      <c r="P11" s="10">
        <f>+VLOOKUP($B11,Gesamt!$A$5:$Q$286,15,FALSE)</f>
        <v>0</v>
      </c>
      <c r="Q11" s="10">
        <f>+VLOOKUP($B11,Gesamt!$A$5:$Q$286,16,FALSE)</f>
        <v>0</v>
      </c>
      <c r="R11" s="10">
        <f t="shared" si="2"/>
        <v>144.99</v>
      </c>
      <c r="S11" s="8">
        <f t="shared" si="3"/>
        <v>-144.99</v>
      </c>
    </row>
    <row r="12" spans="1:19" ht="12.75">
      <c r="A12" s="1">
        <f t="shared" si="1"/>
        <v>5</v>
      </c>
      <c r="B12" s="1">
        <v>345</v>
      </c>
      <c r="C12" s="2" t="str">
        <f>+VLOOKUP($B12,Gesamt!$A$5:$D$286,2,FALSE)</f>
        <v>Verspohl</v>
      </c>
      <c r="D12" s="2" t="str">
        <f>+VLOOKUP($B12,Gesamt!$A$5:$D$286,3,FALSE)</f>
        <v>Calvin</v>
      </c>
      <c r="E12" s="1" t="str">
        <f>+VLOOKUP($B12,Gesamt!$A$5:$D$286,4,FALSE)</f>
        <v>Billerbeck</v>
      </c>
      <c r="F12" s="10" t="str">
        <f>+VLOOKUP($B12,Gesamt!$A$5:$F$286,5,FALSE)</f>
        <v>36,56</v>
      </c>
      <c r="G12" s="10" t="str">
        <f>+VLOOKUP($B12,Gesamt!$A$5:$G$286,6,FALSE)</f>
        <v>36,24</v>
      </c>
      <c r="H12" s="10" t="str">
        <f>+VLOOKUP($B12,Gesamt!$A$5:$H$286,7,FALSE)</f>
        <v>36,64</v>
      </c>
      <c r="I12" s="10" t="str">
        <f>+VLOOKUP($B12,Gesamt!$A$5:$I$286,8,FALSE)</f>
        <v>36,64</v>
      </c>
      <c r="J12" s="10">
        <f>+VLOOKUP($B12,Gesamt!$A$5:$Q$286,9,FALSE)</f>
        <v>0</v>
      </c>
      <c r="K12" s="10">
        <f>+VLOOKUP($B12,Gesamt!$A$5:$Q$286,10,FALSE)</f>
        <v>0</v>
      </c>
      <c r="L12" s="10">
        <f>+VLOOKUP($B12,Gesamt!$A$5:$Q$286,11,FALSE)</f>
        <v>0</v>
      </c>
      <c r="M12" s="10">
        <f>+VLOOKUP($B12,Gesamt!$A$5:$Q$286,12,FALSE)</f>
        <v>0</v>
      </c>
      <c r="N12" s="10">
        <f>+VLOOKUP($B12,Gesamt!$A$5:$Q$286,13,FALSE)</f>
        <v>0</v>
      </c>
      <c r="O12" s="10">
        <f>+VLOOKUP($B12,Gesamt!$A$5:$Q$286,14,FALSE)</f>
        <v>0</v>
      </c>
      <c r="P12" s="10">
        <f>+VLOOKUP($B12,Gesamt!$A$5:$Q$286,15,FALSE)</f>
        <v>0</v>
      </c>
      <c r="Q12" s="10">
        <f>+VLOOKUP($B12,Gesamt!$A$5:$Q$286,16,FALSE)</f>
        <v>0</v>
      </c>
      <c r="R12" s="10">
        <f t="shared" si="2"/>
        <v>146.08</v>
      </c>
      <c r="S12" s="8">
        <f t="shared" si="3"/>
        <v>-146.08</v>
      </c>
    </row>
    <row r="13" spans="1:19" ht="12.75">
      <c r="A13" s="1">
        <f t="shared" si="1"/>
        <v>6</v>
      </c>
      <c r="B13" s="26">
        <v>321</v>
      </c>
      <c r="C13" s="2" t="str">
        <f>+VLOOKUP($B13,Gesamt!$A$5:$D$286,2,FALSE)</f>
        <v>Hagenbrock</v>
      </c>
      <c r="D13" s="2" t="str">
        <f>+VLOOKUP($B13,Gesamt!$A$5:$D$286,3,FALSE)</f>
        <v>Dominik</v>
      </c>
      <c r="E13" s="1" t="str">
        <f>+VLOOKUP($B13,Gesamt!$A$5:$D$286,4,FALSE)</f>
        <v>Billerbeck</v>
      </c>
      <c r="F13" s="10" t="str">
        <f>+VLOOKUP($B13,Gesamt!$A$5:$F$286,5,FALSE)</f>
        <v>36,62</v>
      </c>
      <c r="G13" s="10" t="str">
        <f>+VLOOKUP($B13,Gesamt!$A$5:$G$286,6,FALSE)</f>
        <v>37,06</v>
      </c>
      <c r="H13" s="10" t="str">
        <f>+VLOOKUP($B13,Gesamt!$A$5:$H$286,7,FALSE)</f>
        <v>37,03</v>
      </c>
      <c r="I13" s="10" t="str">
        <f>+VLOOKUP($B13,Gesamt!$A$5:$I$286,8,FALSE)</f>
        <v>36,60</v>
      </c>
      <c r="J13" s="10">
        <f>+VLOOKUP($B13,Gesamt!$A$5:$Q$286,9,FALSE)</f>
        <v>0</v>
      </c>
      <c r="K13" s="10">
        <f>+VLOOKUP($B13,Gesamt!$A$5:$Q$286,10,FALSE)</f>
        <v>0</v>
      </c>
      <c r="L13" s="10">
        <f>+VLOOKUP($B13,Gesamt!$A$5:$Q$286,11,FALSE)</f>
        <v>0</v>
      </c>
      <c r="M13" s="10">
        <f>+VLOOKUP($B13,Gesamt!$A$5:$Q$286,12,FALSE)</f>
        <v>0</v>
      </c>
      <c r="N13" s="10">
        <f>+VLOOKUP($B13,Gesamt!$A$5:$Q$286,13,FALSE)</f>
        <v>0</v>
      </c>
      <c r="O13" s="10">
        <f>+VLOOKUP($B13,Gesamt!$A$5:$Q$286,14,FALSE)</f>
        <v>0</v>
      </c>
      <c r="P13" s="10">
        <f>+VLOOKUP($B13,Gesamt!$A$5:$Q$286,15,FALSE)</f>
        <v>0</v>
      </c>
      <c r="Q13" s="10">
        <f>+VLOOKUP($B13,Gesamt!$A$5:$Q$286,16,FALSE)</f>
        <v>0</v>
      </c>
      <c r="R13" s="10">
        <f t="shared" si="2"/>
        <v>147.31</v>
      </c>
      <c r="S13" s="8">
        <f t="shared" si="3"/>
        <v>-147.31</v>
      </c>
    </row>
    <row r="14" ht="12.75">
      <c r="A14" s="1"/>
    </row>
    <row r="15" ht="12.75">
      <c r="A15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3:U31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4" t="s">
        <v>16</v>
      </c>
      <c r="M6" s="34"/>
      <c r="N6" s="34"/>
      <c r="O6" s="34"/>
      <c r="P6" s="34"/>
      <c r="Q6" s="34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1">IF(R8&gt;0,RANK(S8,S$1:S$65536),0)</f>
        <v>1</v>
      </c>
      <c r="B8" s="32">
        <v>103</v>
      </c>
      <c r="C8" s="2" t="str">
        <f>+VLOOKUP($B8,Gesamt!$A$5:$D$286,2,FALSE)</f>
        <v>Neuhaus</v>
      </c>
      <c r="D8" s="2" t="str">
        <f>+VLOOKUP($B8,Gesamt!$A$5:$D$286,3,FALSE)</f>
        <v>Robin</v>
      </c>
      <c r="E8" s="1" t="str">
        <f>+VLOOKUP($B8,Gesamt!$A$5:$D$286,4,FALSE)</f>
        <v>Mettingen</v>
      </c>
      <c r="F8" s="10" t="str">
        <f>+VLOOKUP($B8,Gesamt!$A$5:$F$286,5,FALSE)</f>
        <v>36,61</v>
      </c>
      <c r="G8" s="10" t="str">
        <f>+VLOOKUP($B8,Gesamt!$A$5:$G$286,6,FALSE)</f>
        <v>36,94</v>
      </c>
      <c r="H8" s="10" t="str">
        <f>+VLOOKUP($B8,Gesamt!$A$5:$H$286,7,FALSE)</f>
        <v>36,89</v>
      </c>
      <c r="I8" s="10" t="str">
        <f>+VLOOKUP($B8,Gesamt!$A$5:$I$286,8,FALSE)</f>
        <v>37,00</v>
      </c>
      <c r="J8" s="10">
        <f>+VLOOKUP($B8,Gesamt!$A$5:$Q$286,9,FALSE)</f>
        <v>0</v>
      </c>
      <c r="K8" s="10">
        <f>+VLOOKUP($B8,Gesamt!$A$5:$Q$286,10,FALSE)</f>
        <v>0</v>
      </c>
      <c r="L8" s="10">
        <f>+VLOOKUP($B8,Gesamt!$A$5:$Q$286,11,FALSE)</f>
        <v>0</v>
      </c>
      <c r="M8" s="10">
        <f>+VLOOKUP($B8,Gesamt!$A$5:$Q$286,12,FALSE)</f>
        <v>0</v>
      </c>
      <c r="N8" s="10">
        <f>+VLOOKUP($B8,Gesamt!$A$5:$Q$286,13,FALSE)</f>
        <v>0</v>
      </c>
      <c r="O8" s="10">
        <f>+VLOOKUP($B8,Gesamt!$A$5:$Q$286,14,FALSE)</f>
        <v>0</v>
      </c>
      <c r="P8" s="10">
        <f>+VLOOKUP($B8,Gesamt!$A$5:$Q$286,15,FALSE)</f>
        <v>0</v>
      </c>
      <c r="Q8" s="10">
        <f>+VLOOKUP($B8,Gesamt!$A$5:$Q$286,16,FALSE)</f>
        <v>0</v>
      </c>
      <c r="R8" s="10">
        <f aca="true" t="shared" si="2" ref="R8:R20">(F8*$F$4+G8*$G$4+H8*$H$4+I8*$I$4+J8*$J$4+K8*$K$4+L8*$F$4+M8*$G$4+N8*$H$4+O8*$I$4+P8*$J$4+Q8*$J$4)</f>
        <v>147.44</v>
      </c>
      <c r="S8" s="8">
        <f aca="true" t="shared" si="3" ref="S8:S31">IF(R8&gt;0,R8*-1,-1000)</f>
        <v>-147.44</v>
      </c>
    </row>
    <row r="9" spans="1:19" ht="12.75">
      <c r="A9" s="1">
        <f t="shared" si="1"/>
        <v>2</v>
      </c>
      <c r="B9" s="16">
        <v>126</v>
      </c>
      <c r="C9" s="2" t="str">
        <f>+VLOOKUP($B9,Gesamt!$A$5:$D$286,2,FALSE)</f>
        <v>Sonneborn</v>
      </c>
      <c r="D9" s="2" t="str">
        <f>+VLOOKUP($B9,Gesamt!$A$5:$D$286,3,FALSE)</f>
        <v>Roland</v>
      </c>
      <c r="E9" s="1" t="str">
        <f>+VLOOKUP($B9,Gesamt!$A$5:$D$286,4,FALSE)</f>
        <v>Stromberg</v>
      </c>
      <c r="F9" s="10" t="str">
        <f>+VLOOKUP($B9,Gesamt!$A$5:$F$286,5,FALSE)</f>
        <v>36,83</v>
      </c>
      <c r="G9" s="10" t="str">
        <f>+VLOOKUP($B9,Gesamt!$A$5:$G$286,6,FALSE)</f>
        <v>37,03</v>
      </c>
      <c r="H9" s="10" t="str">
        <f>+VLOOKUP($B9,Gesamt!$A$5:$H$286,7,FALSE)</f>
        <v>37,04</v>
      </c>
      <c r="I9" s="10" t="str">
        <f>+VLOOKUP($B9,Gesamt!$A$5:$I$286,8,FALSE)</f>
        <v>37,32</v>
      </c>
      <c r="J9" s="10">
        <f>+VLOOKUP($B9,Gesamt!$A$5:$Q$286,9,FALSE)</f>
        <v>0</v>
      </c>
      <c r="K9" s="10">
        <f>+VLOOKUP($B9,Gesamt!$A$5:$Q$286,10,FALSE)</f>
        <v>0</v>
      </c>
      <c r="L9" s="10">
        <f>+VLOOKUP($B9,Gesamt!$A$5:$Q$286,11,FALSE)</f>
        <v>0</v>
      </c>
      <c r="M9" s="10">
        <f>+VLOOKUP($B9,Gesamt!$A$5:$Q$286,12,FALSE)</f>
        <v>0</v>
      </c>
      <c r="N9" s="10">
        <f>+VLOOKUP($B9,Gesamt!$A$5:$Q$286,13,FALSE)</f>
        <v>0</v>
      </c>
      <c r="O9" s="10">
        <f>+VLOOKUP($B9,Gesamt!$A$5:$Q$286,14,FALSE)</f>
        <v>0</v>
      </c>
      <c r="P9" s="10">
        <f>+VLOOKUP($B9,Gesamt!$A$5:$Q$286,15,FALSE)</f>
        <v>0</v>
      </c>
      <c r="Q9" s="10">
        <f>+VLOOKUP($B9,Gesamt!$A$5:$Q$286,16,FALSE)</f>
        <v>0</v>
      </c>
      <c r="R9" s="10">
        <f t="shared" si="2"/>
        <v>148.22</v>
      </c>
      <c r="S9" s="8">
        <f t="shared" si="3"/>
        <v>-148.22</v>
      </c>
    </row>
    <row r="10" spans="1:19" ht="12.75">
      <c r="A10" s="1">
        <f t="shared" si="1"/>
        <v>3</v>
      </c>
      <c r="B10" s="20">
        <v>114</v>
      </c>
      <c r="C10" s="2" t="str">
        <f>+VLOOKUP($B10,Gesamt!$A$5:$D$286,2,FALSE)</f>
        <v>Rödder</v>
      </c>
      <c r="D10" s="2" t="str">
        <f>+VLOOKUP($B10,Gesamt!$A$5:$D$286,3,FALSE)</f>
        <v>Steven</v>
      </c>
      <c r="E10" s="1" t="str">
        <f>+VLOOKUP($B10,Gesamt!$A$5:$D$286,4,FALSE)</f>
        <v>Freudenberg</v>
      </c>
      <c r="F10" s="10" t="str">
        <f>+VLOOKUP($B10,Gesamt!$A$5:$F$286,5,FALSE)</f>
        <v>36,93</v>
      </c>
      <c r="G10" s="10" t="str">
        <f>+VLOOKUP($B10,Gesamt!$A$5:$G$286,6,FALSE)</f>
        <v>37,11</v>
      </c>
      <c r="H10" s="10" t="str">
        <f>+VLOOKUP($B10,Gesamt!$A$5:$H$286,7,FALSE)</f>
        <v>37,29</v>
      </c>
      <c r="I10" s="10" t="str">
        <f>+VLOOKUP($B10,Gesamt!$A$5:$I$286,8,FALSE)</f>
        <v>37,03</v>
      </c>
      <c r="J10" s="10">
        <f>+VLOOKUP($B10,Gesamt!$A$5:$Q$286,9,FALSE)</f>
        <v>0</v>
      </c>
      <c r="K10" s="10">
        <f>+VLOOKUP($B10,Gesamt!$A$5:$Q$286,10,FALSE)</f>
        <v>0</v>
      </c>
      <c r="L10" s="10">
        <f>+VLOOKUP($B10,Gesamt!$A$5:$Q$286,11,FALSE)</f>
        <v>0</v>
      </c>
      <c r="M10" s="10">
        <f>+VLOOKUP($B10,Gesamt!$A$5:$Q$286,12,FALSE)</f>
        <v>0</v>
      </c>
      <c r="N10" s="10">
        <f>+VLOOKUP($B10,Gesamt!$A$5:$Q$286,13,FALSE)</f>
        <v>0</v>
      </c>
      <c r="O10" s="10">
        <f>+VLOOKUP($B10,Gesamt!$A$5:$Q$286,14,FALSE)</f>
        <v>0</v>
      </c>
      <c r="P10" s="10">
        <f>+VLOOKUP($B10,Gesamt!$A$5:$Q$286,15,FALSE)</f>
        <v>0</v>
      </c>
      <c r="Q10" s="10">
        <f>+VLOOKUP($B10,Gesamt!$A$5:$Q$286,16,FALSE)</f>
        <v>0</v>
      </c>
      <c r="R10" s="10">
        <f t="shared" si="2"/>
        <v>148.36</v>
      </c>
      <c r="S10" s="8">
        <f t="shared" si="3"/>
        <v>-148.36</v>
      </c>
    </row>
    <row r="11" spans="1:19" ht="12.75">
      <c r="A11" s="1">
        <f t="shared" si="1"/>
        <v>4</v>
      </c>
      <c r="B11" s="16">
        <v>101</v>
      </c>
      <c r="C11" s="2" t="str">
        <f>+VLOOKUP($B11,Gesamt!$A$5:$D$286,2,FALSE)</f>
        <v>Nickel</v>
      </c>
      <c r="D11" s="2" t="str">
        <f>+VLOOKUP($B11,Gesamt!$A$5:$D$286,3,FALSE)</f>
        <v>Philipp</v>
      </c>
      <c r="E11" s="1" t="str">
        <f>+VLOOKUP($B11,Gesamt!$A$5:$D$286,4,FALSE)</f>
        <v>Kerpen</v>
      </c>
      <c r="F11" s="10" t="str">
        <f>+VLOOKUP($B11,Gesamt!$A$5:$F$286,5,FALSE)</f>
        <v>36,86</v>
      </c>
      <c r="G11" s="10" t="str">
        <f>+VLOOKUP($B11,Gesamt!$A$5:$G$286,6,FALSE)</f>
        <v>37,26</v>
      </c>
      <c r="H11" s="10" t="str">
        <f>+VLOOKUP($B11,Gesamt!$A$5:$H$286,7,FALSE)</f>
        <v>37,08</v>
      </c>
      <c r="I11" s="10" t="str">
        <f>+VLOOKUP($B11,Gesamt!$A$5:$I$286,8,FALSE)</f>
        <v>37,41</v>
      </c>
      <c r="J11" s="10">
        <f>+VLOOKUP($B11,Gesamt!$A$5:$Q$286,9,FALSE)</f>
        <v>0</v>
      </c>
      <c r="K11" s="10">
        <f>+VLOOKUP($B11,Gesamt!$A$5:$Q$286,10,FALSE)</f>
        <v>0</v>
      </c>
      <c r="L11" s="10">
        <f>+VLOOKUP($B11,Gesamt!$A$5:$Q$286,11,FALSE)</f>
        <v>0</v>
      </c>
      <c r="M11" s="10">
        <f>+VLOOKUP($B11,Gesamt!$A$5:$Q$286,12,FALSE)</f>
        <v>0</v>
      </c>
      <c r="N11" s="10">
        <f>+VLOOKUP($B11,Gesamt!$A$5:$Q$286,13,FALSE)</f>
        <v>0</v>
      </c>
      <c r="O11" s="10">
        <f>+VLOOKUP($B11,Gesamt!$A$5:$Q$286,14,FALSE)</f>
        <v>0</v>
      </c>
      <c r="P11" s="10">
        <f>+VLOOKUP($B11,Gesamt!$A$5:$Q$286,15,FALSE)</f>
        <v>0</v>
      </c>
      <c r="Q11" s="10">
        <f>+VLOOKUP($B11,Gesamt!$A$5:$Q$286,16,FALSE)</f>
        <v>0</v>
      </c>
      <c r="R11" s="10">
        <f>(F11*$F$4+G11*$G$4+H11*$H$4+I11*$I$4+J11*$J$4+K11*$K$4+L11*$F$4+M11*$G$4+N11*$H$4+O11*$I$4+P11*$J$4+Q11*$J$4)</f>
        <v>148.61</v>
      </c>
      <c r="S11" s="8">
        <f t="shared" si="3"/>
        <v>-148.61</v>
      </c>
    </row>
    <row r="12" spans="1:19" ht="12.75">
      <c r="A12" s="1">
        <f t="shared" si="1"/>
        <v>5</v>
      </c>
      <c r="B12" s="20">
        <v>117</v>
      </c>
      <c r="C12" s="2" t="str">
        <f>+VLOOKUP($B12,Gesamt!$A$5:$D$286,2,FALSE)</f>
        <v>Johannes</v>
      </c>
      <c r="D12" s="2" t="str">
        <f>+VLOOKUP($B12,Gesamt!$A$5:$D$286,3,FALSE)</f>
        <v>Paul</v>
      </c>
      <c r="E12" s="1" t="str">
        <f>+VLOOKUP($B12,Gesamt!$A$5:$D$286,4,FALSE)</f>
        <v>Rheine</v>
      </c>
      <c r="F12" s="10" t="str">
        <f>+VLOOKUP($B12,Gesamt!$A$5:$F$286,5,FALSE)</f>
        <v>37,20</v>
      </c>
      <c r="G12" s="10" t="str">
        <f>+VLOOKUP($B12,Gesamt!$A$5:$G$286,6,FALSE)</f>
        <v>37,16</v>
      </c>
      <c r="H12" s="10" t="str">
        <f>+VLOOKUP($B12,Gesamt!$A$5:$H$286,7,FALSE)</f>
        <v>37,71</v>
      </c>
      <c r="I12" s="10" t="str">
        <f>+VLOOKUP($B12,Gesamt!$A$5:$I$286,8,FALSE)</f>
        <v>36,86</v>
      </c>
      <c r="J12" s="10">
        <f>+VLOOKUP($B12,Gesamt!$A$5:$Q$286,9,FALSE)</f>
        <v>0</v>
      </c>
      <c r="K12" s="10">
        <f>+VLOOKUP($B12,Gesamt!$A$5:$Q$286,10,FALSE)</f>
        <v>0</v>
      </c>
      <c r="L12" s="10">
        <f>+VLOOKUP($B12,Gesamt!$A$5:$Q$286,11,FALSE)</f>
        <v>0</v>
      </c>
      <c r="M12" s="10">
        <f>+VLOOKUP($B12,Gesamt!$A$5:$Q$286,12,FALSE)</f>
        <v>0</v>
      </c>
      <c r="N12" s="10">
        <f>+VLOOKUP($B12,Gesamt!$A$5:$Q$286,13,FALSE)</f>
        <v>0</v>
      </c>
      <c r="O12" s="10">
        <f>+VLOOKUP($B12,Gesamt!$A$5:$Q$286,14,FALSE)</f>
        <v>0</v>
      </c>
      <c r="P12" s="10">
        <f>+VLOOKUP($B12,Gesamt!$A$5:$Q$286,15,FALSE)</f>
        <v>0</v>
      </c>
      <c r="Q12" s="10">
        <f>+VLOOKUP($B12,Gesamt!$A$5:$Q$286,16,FALSE)</f>
        <v>0</v>
      </c>
      <c r="R12" s="10">
        <f t="shared" si="2"/>
        <v>148.93</v>
      </c>
      <c r="S12" s="8">
        <f t="shared" si="3"/>
        <v>-148.93</v>
      </c>
    </row>
    <row r="13" spans="1:19" ht="12.75">
      <c r="A13" s="1">
        <f t="shared" si="1"/>
        <v>6</v>
      </c>
      <c r="B13" s="20">
        <v>128</v>
      </c>
      <c r="C13" s="2" t="str">
        <f>+VLOOKUP($B13,Gesamt!$A$5:$D$286,2,FALSE)</f>
        <v>Sonneborn</v>
      </c>
      <c r="D13" s="2" t="str">
        <f>+VLOOKUP($B13,Gesamt!$A$5:$D$286,3,FALSE)</f>
        <v>Ina</v>
      </c>
      <c r="E13" s="1" t="str">
        <f>+VLOOKUP($B13,Gesamt!$A$5:$D$286,4,FALSE)</f>
        <v>Stromberg</v>
      </c>
      <c r="F13" s="10" t="str">
        <f>+VLOOKUP($B13,Gesamt!$A$5:$F$286,5,FALSE)</f>
        <v>37,33</v>
      </c>
      <c r="G13" s="10" t="str">
        <f>+VLOOKUP($B13,Gesamt!$A$5:$G$286,6,FALSE)</f>
        <v>36,81</v>
      </c>
      <c r="H13" s="10" t="str">
        <f>+VLOOKUP($B13,Gesamt!$A$5:$H$286,7,FALSE)</f>
        <v>37,25</v>
      </c>
      <c r="I13" s="10" t="str">
        <f>+VLOOKUP($B13,Gesamt!$A$5:$I$286,8,FALSE)</f>
        <v>37,61</v>
      </c>
      <c r="J13" s="10">
        <f>+VLOOKUP($B13,Gesamt!$A$5:$Q$286,9,FALSE)</f>
        <v>0</v>
      </c>
      <c r="K13" s="10">
        <f>+VLOOKUP($B13,Gesamt!$A$5:$Q$286,10,FALSE)</f>
        <v>0</v>
      </c>
      <c r="L13" s="10">
        <f>+VLOOKUP($B13,Gesamt!$A$5:$Q$286,11,FALSE)</f>
        <v>0</v>
      </c>
      <c r="M13" s="10">
        <f>+VLOOKUP($B13,Gesamt!$A$5:$Q$286,12,FALSE)</f>
        <v>0</v>
      </c>
      <c r="N13" s="10">
        <f>+VLOOKUP($B13,Gesamt!$A$5:$Q$286,13,FALSE)</f>
        <v>0</v>
      </c>
      <c r="O13" s="10">
        <f>+VLOOKUP($B13,Gesamt!$A$5:$Q$286,14,FALSE)</f>
        <v>0</v>
      </c>
      <c r="P13" s="10">
        <f>+VLOOKUP($B13,Gesamt!$A$5:$Q$286,15,FALSE)</f>
        <v>0</v>
      </c>
      <c r="Q13" s="10">
        <f>+VLOOKUP($B13,Gesamt!$A$5:$Q$286,16,FALSE)</f>
        <v>0</v>
      </c>
      <c r="R13" s="10">
        <f>(F13*$F$4+G13*$G$4+H13*$H$4+I13*$I$4+J13*$J$4+K13*$K$4+L13*$F$4+M13*$G$4+N13*$H$4+O13*$I$4+P13*$J$4+Q13*$J$4)</f>
        <v>149</v>
      </c>
      <c r="S13" s="8">
        <f t="shared" si="3"/>
        <v>-149</v>
      </c>
    </row>
    <row r="14" spans="1:19" ht="12.75">
      <c r="A14" s="1">
        <f t="shared" si="1"/>
        <v>7</v>
      </c>
      <c r="B14" s="20">
        <v>119</v>
      </c>
      <c r="C14" s="2" t="str">
        <f>+VLOOKUP($B14,Gesamt!$A$5:$D$286,2,FALSE)</f>
        <v>Hilgemann</v>
      </c>
      <c r="D14" s="2" t="str">
        <f>+VLOOKUP($B14,Gesamt!$A$5:$D$286,3,FALSE)</f>
        <v>Daniel</v>
      </c>
      <c r="E14" s="1" t="str">
        <f>+VLOOKUP($B14,Gesamt!$A$5:$D$286,4,FALSE)</f>
        <v>Havixbeck</v>
      </c>
      <c r="F14" s="10" t="str">
        <f>+VLOOKUP($B14,Gesamt!$A$5:$F$286,5,FALSE)</f>
        <v>36,87</v>
      </c>
      <c r="G14" s="10" t="str">
        <f>+VLOOKUP($B14,Gesamt!$A$5:$G$286,6,FALSE)</f>
        <v>37,57</v>
      </c>
      <c r="H14" s="10" t="str">
        <f>+VLOOKUP($B14,Gesamt!$A$5:$H$286,7,FALSE)</f>
        <v>37,27</v>
      </c>
      <c r="I14" s="10" t="str">
        <f>+VLOOKUP($B14,Gesamt!$A$5:$I$286,8,FALSE)</f>
        <v>37,35</v>
      </c>
      <c r="J14" s="10">
        <f>+VLOOKUP($B14,Gesamt!$A$5:$Q$286,9,FALSE)</f>
        <v>0</v>
      </c>
      <c r="K14" s="10">
        <f>+VLOOKUP($B14,Gesamt!$A$5:$Q$286,10,FALSE)</f>
        <v>0</v>
      </c>
      <c r="L14" s="10">
        <f>+VLOOKUP($B14,Gesamt!$A$5:$Q$286,11,FALSE)</f>
        <v>0</v>
      </c>
      <c r="M14" s="10">
        <f>+VLOOKUP($B14,Gesamt!$A$5:$Q$286,12,FALSE)</f>
        <v>0</v>
      </c>
      <c r="N14" s="10">
        <f>+VLOOKUP($B14,Gesamt!$A$5:$Q$286,13,FALSE)</f>
        <v>0</v>
      </c>
      <c r="O14" s="10">
        <f>+VLOOKUP($B14,Gesamt!$A$5:$Q$286,14,FALSE)</f>
        <v>0</v>
      </c>
      <c r="P14" s="10">
        <f>+VLOOKUP($B14,Gesamt!$A$5:$Q$286,15,FALSE)</f>
        <v>0</v>
      </c>
      <c r="Q14" s="10">
        <f>+VLOOKUP($B14,Gesamt!$A$5:$Q$286,16,FALSE)</f>
        <v>0</v>
      </c>
      <c r="R14" s="10">
        <f t="shared" si="2"/>
        <v>149.06</v>
      </c>
      <c r="S14" s="8">
        <f t="shared" si="3"/>
        <v>-149.06</v>
      </c>
    </row>
    <row r="15" spans="1:19" ht="12.75">
      <c r="A15" s="1">
        <f t="shared" si="1"/>
        <v>8</v>
      </c>
      <c r="B15" s="20">
        <v>113</v>
      </c>
      <c r="C15" s="2" t="str">
        <f>+VLOOKUP($B15,Gesamt!$A$5:$D$286,2,FALSE)</f>
        <v>Overwaul</v>
      </c>
      <c r="D15" s="2" t="str">
        <f>+VLOOKUP($B15,Gesamt!$A$5:$D$286,3,FALSE)</f>
        <v>Lennart</v>
      </c>
      <c r="E15" s="1" t="str">
        <f>+VLOOKUP($B15,Gesamt!$A$5:$D$286,4,FALSE)</f>
        <v>Havixbeck</v>
      </c>
      <c r="F15" s="10" t="str">
        <f>+VLOOKUP($B15,Gesamt!$A$5:$F$286,5,FALSE)</f>
        <v>37,19</v>
      </c>
      <c r="G15" s="10" t="str">
        <f>+VLOOKUP($B15,Gesamt!$A$5:$G$286,6,FALSE)</f>
        <v>37,67</v>
      </c>
      <c r="H15" s="10" t="str">
        <f>+VLOOKUP($B15,Gesamt!$A$5:$H$286,7,FALSE)</f>
        <v>36,95</v>
      </c>
      <c r="I15" s="10" t="str">
        <f>+VLOOKUP($B15,Gesamt!$A$5:$I$286,8,FALSE)</f>
        <v>37,26</v>
      </c>
      <c r="J15" s="10">
        <f>+VLOOKUP($B15,Gesamt!$A$5:$Q$286,9,FALSE)</f>
        <v>0</v>
      </c>
      <c r="K15" s="10">
        <f>+VLOOKUP($B15,Gesamt!$A$5:$Q$286,10,FALSE)</f>
        <v>0</v>
      </c>
      <c r="L15" s="10">
        <f>+VLOOKUP($B15,Gesamt!$A$5:$Q$286,11,FALSE)</f>
        <v>0</v>
      </c>
      <c r="M15" s="10">
        <f>+VLOOKUP($B15,Gesamt!$A$5:$Q$286,12,FALSE)</f>
        <v>0</v>
      </c>
      <c r="N15" s="10">
        <f>+VLOOKUP($B15,Gesamt!$A$5:$Q$286,13,FALSE)</f>
        <v>0</v>
      </c>
      <c r="O15" s="10">
        <f>+VLOOKUP($B15,Gesamt!$A$5:$Q$286,14,FALSE)</f>
        <v>0</v>
      </c>
      <c r="P15" s="10">
        <f>+VLOOKUP($B15,Gesamt!$A$5:$Q$286,15,FALSE)</f>
        <v>0</v>
      </c>
      <c r="Q15" s="10">
        <f>+VLOOKUP($B15,Gesamt!$A$5:$Q$286,16,FALSE)</f>
        <v>0</v>
      </c>
      <c r="R15" s="10">
        <f t="shared" si="2"/>
        <v>149.07</v>
      </c>
      <c r="S15" s="8">
        <f t="shared" si="3"/>
        <v>-149.07</v>
      </c>
    </row>
    <row r="16" spans="1:19" ht="12.75">
      <c r="A16" s="1">
        <f t="shared" si="1"/>
        <v>9</v>
      </c>
      <c r="B16" s="20">
        <v>102</v>
      </c>
      <c r="C16" s="2" t="str">
        <f>+VLOOKUP($B16,Gesamt!$A$5:$D$286,2,FALSE)</f>
        <v>Valtwies</v>
      </c>
      <c r="D16" s="2" t="str">
        <f>+VLOOKUP($B16,Gesamt!$A$5:$D$286,3,FALSE)</f>
        <v>Nina</v>
      </c>
      <c r="E16" s="1" t="str">
        <f>+VLOOKUP($B16,Gesamt!$A$5:$D$286,4,FALSE)</f>
        <v>Havixbeck</v>
      </c>
      <c r="F16" s="10" t="str">
        <f>+VLOOKUP($B16,Gesamt!$A$5:$F$286,5,FALSE)</f>
        <v>36,40</v>
      </c>
      <c r="G16" s="10" t="str">
        <f>+VLOOKUP($B16,Gesamt!$A$5:$G$286,6,FALSE)</f>
        <v>38,10</v>
      </c>
      <c r="H16" s="10" t="str">
        <f>+VLOOKUP($B16,Gesamt!$A$5:$H$286,7,FALSE)</f>
        <v>36,86</v>
      </c>
      <c r="I16" s="10" t="str">
        <f>+VLOOKUP($B16,Gesamt!$A$5:$I$286,8,FALSE)</f>
        <v>37,86</v>
      </c>
      <c r="J16" s="10">
        <f>+VLOOKUP($B16,Gesamt!$A$5:$Q$286,9,FALSE)</f>
        <v>0</v>
      </c>
      <c r="K16" s="10">
        <f>+VLOOKUP($B16,Gesamt!$A$5:$Q$286,10,FALSE)</f>
        <v>0</v>
      </c>
      <c r="L16" s="10">
        <f>+VLOOKUP($B16,Gesamt!$A$5:$Q$286,11,FALSE)</f>
        <v>0</v>
      </c>
      <c r="M16" s="10">
        <f>+VLOOKUP($B16,Gesamt!$A$5:$Q$286,12,FALSE)</f>
        <v>0</v>
      </c>
      <c r="N16" s="10">
        <f>+VLOOKUP($B16,Gesamt!$A$5:$Q$286,13,FALSE)</f>
        <v>0</v>
      </c>
      <c r="O16" s="10">
        <f>+VLOOKUP($B16,Gesamt!$A$5:$Q$286,14,FALSE)</f>
        <v>0</v>
      </c>
      <c r="P16" s="10">
        <f>+VLOOKUP($B16,Gesamt!$A$5:$Q$286,15,FALSE)</f>
        <v>0</v>
      </c>
      <c r="Q16" s="10">
        <f>+VLOOKUP($B16,Gesamt!$A$5:$Q$286,16,FALSE)</f>
        <v>0</v>
      </c>
      <c r="R16" s="10">
        <f t="shared" si="2"/>
        <v>149.22</v>
      </c>
      <c r="S16" s="8">
        <f t="shared" si="3"/>
        <v>-149.22</v>
      </c>
    </row>
    <row r="17" spans="1:19" ht="12.75">
      <c r="A17" s="1">
        <f t="shared" si="1"/>
        <v>10</v>
      </c>
      <c r="B17" s="16">
        <v>120</v>
      </c>
      <c r="C17" s="2" t="str">
        <f>+VLOOKUP($B17,Gesamt!$A$5:$D$286,2,FALSE)</f>
        <v>Nesbit</v>
      </c>
      <c r="D17" s="2" t="str">
        <f>+VLOOKUP($B17,Gesamt!$A$5:$D$286,3,FALSE)</f>
        <v>Philip</v>
      </c>
      <c r="E17" s="1" t="str">
        <f>+VLOOKUP($B17,Gesamt!$A$5:$D$286,4,FALSE)</f>
        <v>Havixbeck</v>
      </c>
      <c r="F17" s="10" t="str">
        <f>+VLOOKUP($B17,Gesamt!$A$5:$F$286,5,FALSE)</f>
        <v>37,70</v>
      </c>
      <c r="G17" s="10" t="str">
        <f>+VLOOKUP($B17,Gesamt!$A$5:$G$286,6,FALSE)</f>
        <v>37,39</v>
      </c>
      <c r="H17" s="10" t="str">
        <f>+VLOOKUP($B17,Gesamt!$A$5:$H$286,7,FALSE)</f>
        <v>36,89</v>
      </c>
      <c r="I17" s="10" t="str">
        <f>+VLOOKUP($B17,Gesamt!$A$5:$I$286,8,FALSE)</f>
        <v>37,41</v>
      </c>
      <c r="J17" s="10">
        <f>+VLOOKUP($B17,Gesamt!$A$5:$Q$286,9,FALSE)</f>
        <v>0</v>
      </c>
      <c r="K17" s="10">
        <f>+VLOOKUP($B17,Gesamt!$A$5:$Q$286,10,FALSE)</f>
        <v>0</v>
      </c>
      <c r="L17" s="10">
        <f>+VLOOKUP($B17,Gesamt!$A$5:$Q$286,11,FALSE)</f>
        <v>0</v>
      </c>
      <c r="M17" s="10">
        <f>+VLOOKUP($B17,Gesamt!$A$5:$Q$286,12,FALSE)</f>
        <v>0</v>
      </c>
      <c r="N17" s="10">
        <f>+VLOOKUP($B17,Gesamt!$A$5:$Q$286,13,FALSE)</f>
        <v>0</v>
      </c>
      <c r="O17" s="10">
        <f>+VLOOKUP($B17,Gesamt!$A$5:$Q$286,14,FALSE)</f>
        <v>0</v>
      </c>
      <c r="P17" s="10">
        <f>+VLOOKUP($B17,Gesamt!$A$5:$Q$286,15,FALSE)</f>
        <v>0</v>
      </c>
      <c r="Q17" s="10">
        <f>+VLOOKUP($B17,Gesamt!$A$5:$Q$286,16,FALSE)</f>
        <v>0</v>
      </c>
      <c r="R17" s="10">
        <f t="shared" si="2"/>
        <v>149.39</v>
      </c>
      <c r="S17" s="8">
        <f t="shared" si="3"/>
        <v>-149.39</v>
      </c>
    </row>
    <row r="18" spans="1:19" ht="12.75">
      <c r="A18" s="1">
        <f t="shared" si="1"/>
        <v>11</v>
      </c>
      <c r="B18" s="31">
        <v>112</v>
      </c>
      <c r="C18" s="2" t="str">
        <f>+VLOOKUP($B18,Gesamt!$A$5:$D$286,2,FALSE)</f>
        <v>Quadvlieg</v>
      </c>
      <c r="D18" s="2" t="str">
        <f>+VLOOKUP($B18,Gesamt!$A$5:$D$286,3,FALSE)</f>
        <v>Dominik</v>
      </c>
      <c r="E18" s="1" t="str">
        <f>+VLOOKUP($B18,Gesamt!$A$5:$D$286,4,FALSE)</f>
        <v>Kerpen</v>
      </c>
      <c r="F18" s="10" t="str">
        <f>+VLOOKUP($B18,Gesamt!$A$5:$F$286,5,FALSE)</f>
        <v>37,32</v>
      </c>
      <c r="G18" s="10" t="str">
        <f>+VLOOKUP($B18,Gesamt!$A$5:$G$286,6,FALSE)</f>
        <v>37,60</v>
      </c>
      <c r="H18" s="10" t="str">
        <f>+VLOOKUP($B18,Gesamt!$A$5:$H$286,7,FALSE)</f>
        <v>37,41</v>
      </c>
      <c r="I18" s="10" t="str">
        <f>+VLOOKUP($B18,Gesamt!$A$5:$I$286,8,FALSE)</f>
        <v>37,26</v>
      </c>
      <c r="J18" s="10">
        <f>+VLOOKUP($B18,Gesamt!$A$5:$Q$286,9,FALSE)</f>
        <v>0</v>
      </c>
      <c r="K18" s="10">
        <f>+VLOOKUP($B18,Gesamt!$A$5:$Q$286,10,FALSE)</f>
        <v>0</v>
      </c>
      <c r="L18" s="10">
        <f>+VLOOKUP($B18,Gesamt!$A$5:$Q$286,11,FALSE)</f>
        <v>0</v>
      </c>
      <c r="M18" s="10">
        <f>+VLOOKUP($B18,Gesamt!$A$5:$Q$286,12,FALSE)</f>
        <v>0</v>
      </c>
      <c r="N18" s="10">
        <f>+VLOOKUP($B18,Gesamt!$A$5:$Q$286,13,FALSE)</f>
        <v>0</v>
      </c>
      <c r="O18" s="10">
        <f>+VLOOKUP($B18,Gesamt!$A$5:$Q$286,14,FALSE)</f>
        <v>0</v>
      </c>
      <c r="P18" s="10">
        <f>+VLOOKUP($B18,Gesamt!$A$5:$Q$286,15,FALSE)</f>
        <v>0</v>
      </c>
      <c r="Q18" s="10">
        <f>+VLOOKUP($B18,Gesamt!$A$5:$Q$286,16,FALSE)</f>
        <v>0</v>
      </c>
      <c r="R18" s="10">
        <f>(F18*$F$4+G18*$G$4+H18*$H$4+I18*$I$4+J18*$J$4+K18*$K$4+L18*$F$4+M18*$G$4+N18*$H$4+O18*$I$4+P18*$J$4+Q18*$J$4)</f>
        <v>149.59</v>
      </c>
      <c r="S18" s="8">
        <f t="shared" si="3"/>
        <v>-149.59</v>
      </c>
    </row>
    <row r="19" spans="1:19" ht="12.75">
      <c r="A19" s="1">
        <f t="shared" si="1"/>
        <v>12</v>
      </c>
      <c r="B19" s="20">
        <v>106</v>
      </c>
      <c r="C19" s="2" t="str">
        <f>+VLOOKUP($B19,Gesamt!$A$5:$D$286,2,FALSE)</f>
        <v>Wallmeyer</v>
      </c>
      <c r="D19" s="2" t="str">
        <f>+VLOOKUP($B19,Gesamt!$A$5:$D$286,3,FALSE)</f>
        <v>Bea</v>
      </c>
      <c r="E19" s="1" t="str">
        <f>+VLOOKUP($B19,Gesamt!$A$5:$D$286,4,FALSE)</f>
        <v>Havixbeck</v>
      </c>
      <c r="F19" s="10" t="str">
        <f>+VLOOKUP($B19,Gesamt!$A$5:$F$286,5,FALSE)</f>
        <v>36,85</v>
      </c>
      <c r="G19" s="10" t="str">
        <f>+VLOOKUP($B19,Gesamt!$A$5:$G$286,6,FALSE)</f>
        <v>38,02</v>
      </c>
      <c r="H19" s="10" t="str">
        <f>+VLOOKUP($B19,Gesamt!$A$5:$H$286,7,FALSE)</f>
        <v>36,98</v>
      </c>
      <c r="I19" s="10" t="str">
        <f>+VLOOKUP($B19,Gesamt!$A$5:$I$286,8,FALSE)</f>
        <v>37,84</v>
      </c>
      <c r="J19" s="10">
        <f>+VLOOKUP($B19,Gesamt!$A$5:$Q$286,9,FALSE)</f>
        <v>0</v>
      </c>
      <c r="K19" s="10">
        <f>+VLOOKUP($B19,Gesamt!$A$5:$Q$286,10,FALSE)</f>
        <v>0</v>
      </c>
      <c r="L19" s="10">
        <f>+VLOOKUP($B19,Gesamt!$A$5:$Q$286,11,FALSE)</f>
        <v>0</v>
      </c>
      <c r="M19" s="10">
        <f>+VLOOKUP($B19,Gesamt!$A$5:$Q$286,12,FALSE)</f>
        <v>0</v>
      </c>
      <c r="N19" s="10">
        <f>+VLOOKUP($B19,Gesamt!$A$5:$Q$286,13,FALSE)</f>
        <v>0</v>
      </c>
      <c r="O19" s="10">
        <f>+VLOOKUP($B19,Gesamt!$A$5:$Q$286,14,FALSE)</f>
        <v>0</v>
      </c>
      <c r="P19" s="10">
        <f>+VLOOKUP($B19,Gesamt!$A$5:$Q$286,15,FALSE)</f>
        <v>0</v>
      </c>
      <c r="Q19" s="10">
        <f>+VLOOKUP($B19,Gesamt!$A$5:$Q$286,16,FALSE)</f>
        <v>0</v>
      </c>
      <c r="R19" s="10">
        <f>(F19*$F$4+G19*$G$4+H19*$H$4+I19*$I$4+J19*$J$4+K19*$K$4+L19*$F$4+M19*$G$4+N19*$H$4+O19*$I$4+P19*$J$4+Q19*$J$4)</f>
        <v>149.69</v>
      </c>
      <c r="S19" s="8">
        <f t="shared" si="3"/>
        <v>-149.69</v>
      </c>
    </row>
    <row r="20" spans="1:19" ht="12.75">
      <c r="A20" s="1">
        <f t="shared" si="1"/>
        <v>13</v>
      </c>
      <c r="B20" s="20">
        <v>105</v>
      </c>
      <c r="C20" s="2" t="str">
        <f>+VLOOKUP($B20,Gesamt!$A$5:$D$286,2,FALSE)</f>
        <v>Dirks</v>
      </c>
      <c r="D20" s="2" t="str">
        <f>+VLOOKUP($B20,Gesamt!$A$5:$D$286,3,FALSE)</f>
        <v>Moritz</v>
      </c>
      <c r="E20" s="1" t="str">
        <f>+VLOOKUP($B20,Gesamt!$A$5:$D$286,4,FALSE)</f>
        <v>Havixbeck</v>
      </c>
      <c r="F20" s="10" t="str">
        <f>+VLOOKUP($B20,Gesamt!$A$5:$F$286,5,FALSE)</f>
        <v>36,60</v>
      </c>
      <c r="G20" s="10" t="str">
        <f>+VLOOKUP($B20,Gesamt!$A$5:$G$286,6,FALSE)</f>
        <v>38,03</v>
      </c>
      <c r="H20" s="10" t="str">
        <f>+VLOOKUP($B20,Gesamt!$A$5:$H$286,7,FALSE)</f>
        <v>36,88</v>
      </c>
      <c r="I20" s="10" t="str">
        <f>+VLOOKUP($B20,Gesamt!$A$5:$I$286,8,FALSE)</f>
        <v>38,28</v>
      </c>
      <c r="J20" s="10">
        <f>+VLOOKUP($B20,Gesamt!$A$5:$Q$286,9,FALSE)</f>
        <v>0</v>
      </c>
      <c r="K20" s="10">
        <f>+VLOOKUP($B20,Gesamt!$A$5:$Q$286,10,FALSE)</f>
        <v>0</v>
      </c>
      <c r="L20" s="10">
        <f>+VLOOKUP($B20,Gesamt!$A$5:$Q$286,11,FALSE)</f>
        <v>0</v>
      </c>
      <c r="M20" s="10">
        <f>+VLOOKUP($B20,Gesamt!$A$5:$Q$286,12,FALSE)</f>
        <v>0</v>
      </c>
      <c r="N20" s="10">
        <f>+VLOOKUP($B20,Gesamt!$A$5:$Q$286,13,FALSE)</f>
        <v>0</v>
      </c>
      <c r="O20" s="10">
        <f>+VLOOKUP($B20,Gesamt!$A$5:$Q$286,14,FALSE)</f>
        <v>0</v>
      </c>
      <c r="P20" s="10">
        <f>+VLOOKUP($B20,Gesamt!$A$5:$Q$286,15,FALSE)</f>
        <v>0</v>
      </c>
      <c r="Q20" s="10">
        <f>+VLOOKUP($B20,Gesamt!$A$5:$Q$286,16,FALSE)</f>
        <v>0</v>
      </c>
      <c r="R20" s="10">
        <f t="shared" si="2"/>
        <v>149.79</v>
      </c>
      <c r="S20" s="8">
        <f t="shared" si="3"/>
        <v>-149.79</v>
      </c>
    </row>
    <row r="21" spans="1:19" ht="12.75">
      <c r="A21" s="1">
        <f t="shared" si="1"/>
        <v>14</v>
      </c>
      <c r="B21" s="20">
        <v>147</v>
      </c>
      <c r="C21" s="2" t="str">
        <f>+VLOOKUP($B21,Gesamt!$A$5:$D$286,2,FALSE)</f>
        <v>Kessling</v>
      </c>
      <c r="D21" s="2" t="str">
        <f>+VLOOKUP($B21,Gesamt!$A$5:$D$286,3,FALSE)</f>
        <v>Sophie</v>
      </c>
      <c r="E21" s="1" t="str">
        <f>+VLOOKUP($B21,Gesamt!$A$5:$D$286,4,FALSE)</f>
        <v>Mettingen</v>
      </c>
      <c r="F21" s="10" t="str">
        <f>+VLOOKUP($B21,Gesamt!$A$5:$F$286,5,FALSE)</f>
        <v>37,36</v>
      </c>
      <c r="G21" s="10" t="str">
        <f>+VLOOKUP($B21,Gesamt!$A$5:$G$286,6,FALSE)</f>
        <v>37,46</v>
      </c>
      <c r="H21" s="10" t="str">
        <f>+VLOOKUP($B21,Gesamt!$A$5:$H$286,7,FALSE)</f>
        <v>37,61</v>
      </c>
      <c r="I21" s="10" t="str">
        <f>+VLOOKUP($B21,Gesamt!$A$5:$I$286,8,FALSE)</f>
        <v>37,37</v>
      </c>
      <c r="J21" s="10">
        <f>+VLOOKUP($B21,Gesamt!$A$5:$Q$286,9,FALSE)</f>
        <v>0</v>
      </c>
      <c r="K21" s="10">
        <f>+VLOOKUP($B21,Gesamt!$A$5:$Q$286,10,FALSE)</f>
        <v>0</v>
      </c>
      <c r="L21" s="10">
        <f>+VLOOKUP($B21,Gesamt!$A$5:$Q$286,11,FALSE)</f>
        <v>0</v>
      </c>
      <c r="M21" s="10">
        <f>+VLOOKUP($B21,Gesamt!$A$5:$Q$286,12,FALSE)</f>
        <v>0</v>
      </c>
      <c r="N21" s="10">
        <f>+VLOOKUP($B21,Gesamt!$A$5:$Q$286,13,FALSE)</f>
        <v>0</v>
      </c>
      <c r="O21" s="10">
        <f>+VLOOKUP($B21,Gesamt!$A$5:$Q$286,14,FALSE)</f>
        <v>0</v>
      </c>
      <c r="P21" s="10">
        <f>+VLOOKUP($B21,Gesamt!$A$5:$Q$286,15,FALSE)</f>
        <v>0</v>
      </c>
      <c r="Q21" s="10">
        <f>+VLOOKUP($B21,Gesamt!$A$5:$Q$286,16,FALSE)</f>
        <v>0</v>
      </c>
      <c r="R21" s="10">
        <f>(F21*$F$4+G21*$G$4+H21*$H$4+I21*$I$4+J21*$J$4+K21*$K$4+L21*$F$4+M21*$G$4+N21*$H$4+O21*$I$4+P21*$J$4+Q21*$J$4)</f>
        <v>149.8</v>
      </c>
      <c r="S21" s="8">
        <f t="shared" si="3"/>
        <v>-149.8</v>
      </c>
    </row>
    <row r="22" spans="1:19" ht="12.75">
      <c r="A22" s="1">
        <f t="shared" si="1"/>
        <v>15</v>
      </c>
      <c r="B22" s="20">
        <v>162</v>
      </c>
      <c r="C22" s="2" t="str">
        <f>+VLOOKUP($B22,Gesamt!$A$5:$D$286,2,FALSE)</f>
        <v>Johannes</v>
      </c>
      <c r="D22" s="2" t="str">
        <f>+VLOOKUP($B22,Gesamt!$A$5:$D$286,3,FALSE)</f>
        <v>Anna</v>
      </c>
      <c r="E22" s="1" t="str">
        <f>+VLOOKUP($B22,Gesamt!$A$5:$D$286,4,FALSE)</f>
        <v>Rheine</v>
      </c>
      <c r="F22" s="10" t="str">
        <f>+VLOOKUP($B22,Gesamt!$A$5:$F$286,5,FALSE)</f>
        <v>37,21</v>
      </c>
      <c r="G22" s="10" t="str">
        <f>+VLOOKUP($B22,Gesamt!$A$5:$G$286,6,FALSE)</f>
        <v>38,16</v>
      </c>
      <c r="H22" s="10" t="str">
        <f>+VLOOKUP($B22,Gesamt!$A$5:$H$286,7,FALSE)</f>
        <v>37,07</v>
      </c>
      <c r="I22" s="10" t="str">
        <f>+VLOOKUP($B22,Gesamt!$A$5:$I$286,8,FALSE)</f>
        <v>37,63</v>
      </c>
      <c r="J22" s="10">
        <f>+VLOOKUP($B22,Gesamt!$A$5:$Q$286,9,FALSE)</f>
        <v>0</v>
      </c>
      <c r="K22" s="10">
        <f>+VLOOKUP($B22,Gesamt!$A$5:$Q$286,10,FALSE)</f>
        <v>0</v>
      </c>
      <c r="L22" s="10">
        <f>+VLOOKUP($B22,Gesamt!$A$5:$Q$286,11,FALSE)</f>
        <v>0</v>
      </c>
      <c r="M22" s="10">
        <f>+VLOOKUP($B22,Gesamt!$A$5:$Q$286,12,FALSE)</f>
        <v>0</v>
      </c>
      <c r="N22" s="10">
        <f>+VLOOKUP($B22,Gesamt!$A$5:$Q$286,13,FALSE)</f>
        <v>0</v>
      </c>
      <c r="O22" s="10">
        <f>+VLOOKUP($B22,Gesamt!$A$5:$Q$286,14,FALSE)</f>
        <v>0</v>
      </c>
      <c r="P22" s="10">
        <f>+VLOOKUP($B22,Gesamt!$A$5:$Q$286,15,FALSE)</f>
        <v>0</v>
      </c>
      <c r="Q22" s="10">
        <f>+VLOOKUP($B22,Gesamt!$A$5:$Q$286,16,FALSE)</f>
        <v>0</v>
      </c>
      <c r="R22" s="10">
        <f>(F22*$F$4+G22*$G$4+H22*$H$4+I22*$I$4+J22*$J$4+K22*$K$4+L22*$F$4+M22*$G$4+N22*$H$4+O22*$I$4+P22*$J$4+Q22*$J$4)</f>
        <v>150.07</v>
      </c>
      <c r="S22" s="8">
        <f t="shared" si="3"/>
        <v>-150.07</v>
      </c>
    </row>
    <row r="23" spans="1:19" ht="12.75">
      <c r="A23" s="1">
        <f t="shared" si="1"/>
        <v>16</v>
      </c>
      <c r="B23" s="20">
        <v>161</v>
      </c>
      <c r="C23" s="2" t="str">
        <f>+VLOOKUP($B23,Gesamt!$A$5:$D$286,2,FALSE)</f>
        <v>Bruns</v>
      </c>
      <c r="D23" s="2" t="str">
        <f>+VLOOKUP($B23,Gesamt!$A$5:$D$286,3,FALSE)</f>
        <v>Sam</v>
      </c>
      <c r="E23" s="1" t="str">
        <f>+VLOOKUP($B23,Gesamt!$A$5:$D$286,4,FALSE)</f>
        <v>Mettingen</v>
      </c>
      <c r="F23" s="10" t="str">
        <f>+VLOOKUP($B23,Gesamt!$A$5:$F$286,5,FALSE)</f>
        <v>37,89</v>
      </c>
      <c r="G23" s="10" t="str">
        <f>+VLOOKUP($B23,Gesamt!$A$5:$G$286,6,FALSE)</f>
        <v>37,93</v>
      </c>
      <c r="H23" s="10" t="str">
        <f>+VLOOKUP($B23,Gesamt!$A$5:$H$286,7,FALSE)</f>
        <v>36,70</v>
      </c>
      <c r="I23" s="10" t="str">
        <f>+VLOOKUP($B23,Gesamt!$A$5:$I$286,8,FALSE)</f>
        <v>37,56</v>
      </c>
      <c r="J23" s="10">
        <f>+VLOOKUP($B23,Gesamt!$A$5:$Q$286,9,FALSE)</f>
        <v>0</v>
      </c>
      <c r="K23" s="10">
        <f>+VLOOKUP($B23,Gesamt!$A$5:$Q$286,10,FALSE)</f>
        <v>0</v>
      </c>
      <c r="L23" s="10">
        <f>+VLOOKUP($B23,Gesamt!$A$5:$Q$286,11,FALSE)</f>
        <v>0</v>
      </c>
      <c r="M23" s="10">
        <f>+VLOOKUP($B23,Gesamt!$A$5:$Q$286,12,FALSE)</f>
        <v>0</v>
      </c>
      <c r="N23" s="10">
        <f>+VLOOKUP($B23,Gesamt!$A$5:$Q$286,13,FALSE)</f>
        <v>0</v>
      </c>
      <c r="O23" s="10">
        <f>+VLOOKUP($B23,Gesamt!$A$5:$Q$286,14,FALSE)</f>
        <v>0</v>
      </c>
      <c r="P23" s="10">
        <f>+VLOOKUP($B23,Gesamt!$A$5:$Q$286,15,FALSE)</f>
        <v>0</v>
      </c>
      <c r="Q23" s="10">
        <f>+VLOOKUP($B23,Gesamt!$A$5:$Q$286,16,FALSE)</f>
        <v>0</v>
      </c>
      <c r="R23" s="10">
        <f>(F23*$F$4+G23*$G$4+H23*$H$4+I23*$I$4+J23*$J$4+K23*$K$4+L23*$F$4+M23*$G$4+N23*$H$4+O23*$I$4+P23*$J$4+Q23*$J$4)</f>
        <v>150.08</v>
      </c>
      <c r="S23" s="8">
        <f t="shared" si="3"/>
        <v>-150.08</v>
      </c>
    </row>
    <row r="24" spans="1:19" ht="12.75">
      <c r="A24" s="1">
        <f t="shared" si="1"/>
        <v>17</v>
      </c>
      <c r="B24" s="20">
        <v>151</v>
      </c>
      <c r="C24" s="2" t="str">
        <f>+VLOOKUP($B24,Gesamt!$A$5:$D$286,2,FALSE)</f>
        <v>Nießen</v>
      </c>
      <c r="D24" s="2" t="str">
        <f>+VLOOKUP($B24,Gesamt!$A$5:$D$286,3,FALSE)</f>
        <v>Nicolas</v>
      </c>
      <c r="E24" s="1" t="str">
        <f>+VLOOKUP($B24,Gesamt!$A$5:$D$286,4,FALSE)</f>
        <v>Simmerath</v>
      </c>
      <c r="F24" s="10" t="str">
        <f>+VLOOKUP($B24,Gesamt!$A$5:$F$286,5,FALSE)</f>
        <v>37,18</v>
      </c>
      <c r="G24" s="10" t="str">
        <f>+VLOOKUP($B24,Gesamt!$A$5:$G$286,6,FALSE)</f>
        <v>37,93</v>
      </c>
      <c r="H24" s="10" t="str">
        <f>+VLOOKUP($B24,Gesamt!$A$5:$H$286,7,FALSE)</f>
        <v>37,06</v>
      </c>
      <c r="I24" s="10" t="str">
        <f>+VLOOKUP($B24,Gesamt!$A$5:$I$286,8,FALSE)</f>
        <v>38,03</v>
      </c>
      <c r="J24" s="10">
        <f>+VLOOKUP($B24,Gesamt!$A$5:$Q$286,9,FALSE)</f>
        <v>0</v>
      </c>
      <c r="K24" s="10">
        <f>+VLOOKUP($B24,Gesamt!$A$5:$Q$286,10,FALSE)</f>
        <v>0</v>
      </c>
      <c r="L24" s="10">
        <f>+VLOOKUP($B24,Gesamt!$A$5:$Q$286,11,FALSE)</f>
        <v>0</v>
      </c>
      <c r="M24" s="10">
        <f>+VLOOKUP($B24,Gesamt!$A$5:$Q$286,12,FALSE)</f>
        <v>0</v>
      </c>
      <c r="N24" s="10">
        <f>+VLOOKUP($B24,Gesamt!$A$5:$Q$286,13,FALSE)</f>
        <v>0</v>
      </c>
      <c r="O24" s="10">
        <f>+VLOOKUP($B24,Gesamt!$A$5:$Q$286,14,FALSE)</f>
        <v>0</v>
      </c>
      <c r="P24" s="10">
        <f>+VLOOKUP($B24,Gesamt!$A$5:$Q$286,15,FALSE)</f>
        <v>0</v>
      </c>
      <c r="Q24" s="10">
        <f>+VLOOKUP($B24,Gesamt!$A$5:$Q$286,16,FALSE)</f>
        <v>0</v>
      </c>
      <c r="R24" s="10">
        <f>(F24*$F$4+G24*$G$4+H24*$H$4+I24*$I$4+J24*$J$4+K24*$K$4+L24*$F$4+M24*$G$4+N24*$H$4+O24*$I$4+P24*$J$4+Q24*$J$4)</f>
        <v>150.2</v>
      </c>
      <c r="S24" s="8">
        <f t="shared" si="3"/>
        <v>-150.2</v>
      </c>
    </row>
    <row r="25" spans="1:19" ht="12.75">
      <c r="A25" s="1">
        <f t="shared" si="1"/>
        <v>18</v>
      </c>
      <c r="B25" s="20">
        <v>127</v>
      </c>
      <c r="C25" s="2" t="str">
        <f>+VLOOKUP($B25,Gesamt!$A$5:$D$286,2,FALSE)</f>
        <v>Reutter</v>
      </c>
      <c r="D25" s="2" t="str">
        <f>+VLOOKUP($B25,Gesamt!$A$5:$D$286,3,FALSE)</f>
        <v>Hans</v>
      </c>
      <c r="E25" s="1" t="str">
        <f>+VLOOKUP($B25,Gesamt!$A$5:$D$286,4,FALSE)</f>
        <v>Stromberg</v>
      </c>
      <c r="F25" s="10" t="str">
        <f>+VLOOKUP($B25,Gesamt!$A$5:$F$286,5,FALSE)</f>
        <v>37,03</v>
      </c>
      <c r="G25" s="10" t="str">
        <f>+VLOOKUP($B25,Gesamt!$A$5:$G$286,6,FALSE)</f>
        <v>37,87</v>
      </c>
      <c r="H25" s="10" t="str">
        <f>+VLOOKUP($B25,Gesamt!$A$5:$H$286,7,FALSE)</f>
        <v>37,52</v>
      </c>
      <c r="I25" s="10" t="str">
        <f>+VLOOKUP($B25,Gesamt!$A$5:$I$286,8,FALSE)</f>
        <v>37,79</v>
      </c>
      <c r="J25" s="10">
        <f>+VLOOKUP($B25,Gesamt!$A$5:$Q$286,9,FALSE)</f>
        <v>0</v>
      </c>
      <c r="K25" s="10">
        <f>+VLOOKUP($B25,Gesamt!$A$5:$Q$286,10,FALSE)</f>
        <v>0</v>
      </c>
      <c r="L25" s="10">
        <f>+VLOOKUP($B25,Gesamt!$A$5:$Q$286,11,FALSE)</f>
        <v>0</v>
      </c>
      <c r="M25" s="10">
        <f>+VLOOKUP($B25,Gesamt!$A$5:$Q$286,12,FALSE)</f>
        <v>0</v>
      </c>
      <c r="N25" s="10">
        <f>+VLOOKUP($B25,Gesamt!$A$5:$Q$286,13,FALSE)</f>
        <v>0</v>
      </c>
      <c r="O25" s="10">
        <f>+VLOOKUP($B25,Gesamt!$A$5:$Q$286,14,FALSE)</f>
        <v>0</v>
      </c>
      <c r="P25" s="10">
        <f>+VLOOKUP($B25,Gesamt!$A$5:$Q$286,15,FALSE)</f>
        <v>0</v>
      </c>
      <c r="Q25" s="10">
        <f>+VLOOKUP($B25,Gesamt!$A$5:$Q$286,16,FALSE)</f>
        <v>0</v>
      </c>
      <c r="R25" s="10">
        <f>(F25*$F$4+G25*$G$4+H25*$H$4+I25*$I$4+J25*$J$4+K25*$K$4+L25*$F$4+M25*$G$4+N25*$H$4+O25*$I$4+P25*$J$4+Q25*$J$4)</f>
        <v>150.21</v>
      </c>
      <c r="S25" s="8">
        <f t="shared" si="3"/>
        <v>-150.21</v>
      </c>
    </row>
    <row r="26" spans="1:19" ht="12.75">
      <c r="A26" s="1">
        <f t="shared" si="1"/>
        <v>19</v>
      </c>
      <c r="B26" s="20">
        <v>159</v>
      </c>
      <c r="C26" s="2" t="str">
        <f>+VLOOKUP($B26,Gesamt!$A$5:$D$286,2,FALSE)</f>
        <v>Freudenstein</v>
      </c>
      <c r="D26" s="2" t="str">
        <f>+VLOOKUP($B26,Gesamt!$A$5:$D$286,3,FALSE)</f>
        <v>Rieke</v>
      </c>
      <c r="E26" s="1" t="str">
        <f>+VLOOKUP($B26,Gesamt!$A$5:$D$286,4,FALSE)</f>
        <v>Schledehausen</v>
      </c>
      <c r="F26" s="10" t="str">
        <f>+VLOOKUP($B26,Gesamt!$A$5:$F$286,5,FALSE)</f>
        <v>37,88</v>
      </c>
      <c r="G26" s="10" t="str">
        <f>+VLOOKUP($B26,Gesamt!$A$5:$G$286,6,FALSE)</f>
        <v>37,96</v>
      </c>
      <c r="H26" s="10" t="str">
        <f>+VLOOKUP($B26,Gesamt!$A$5:$H$286,7,FALSE)</f>
        <v>37,19</v>
      </c>
      <c r="I26" s="10" t="str">
        <f>+VLOOKUP($B26,Gesamt!$A$5:$I$286,8,FALSE)</f>
        <v>37,29</v>
      </c>
      <c r="J26" s="10">
        <f>+VLOOKUP($B26,Gesamt!$A$5:$Q$286,9,FALSE)</f>
        <v>0</v>
      </c>
      <c r="K26" s="10">
        <f>+VLOOKUP($B26,Gesamt!$A$5:$Q$286,10,FALSE)</f>
        <v>0</v>
      </c>
      <c r="L26" s="10">
        <f>+VLOOKUP($B26,Gesamt!$A$5:$Q$286,11,FALSE)</f>
        <v>0</v>
      </c>
      <c r="M26" s="10">
        <f>+VLOOKUP($B26,Gesamt!$A$5:$Q$286,12,FALSE)</f>
        <v>0</v>
      </c>
      <c r="N26" s="10">
        <f>+VLOOKUP($B26,Gesamt!$A$5:$Q$286,13,FALSE)</f>
        <v>0</v>
      </c>
      <c r="O26" s="10">
        <f>+VLOOKUP($B26,Gesamt!$A$5:$Q$286,14,FALSE)</f>
        <v>0</v>
      </c>
      <c r="P26" s="10">
        <f>+VLOOKUP($B26,Gesamt!$A$5:$Q$286,15,FALSE)</f>
        <v>0</v>
      </c>
      <c r="Q26" s="10">
        <f>+VLOOKUP($B26,Gesamt!$A$5:$Q$286,16,FALSE)</f>
        <v>0</v>
      </c>
      <c r="R26" s="10">
        <f aca="true" t="shared" si="4" ref="R26:R31">(F26*$F$4+G26*$G$4+H26*$H$4+I26*$I$4+J26*$J$4+K26*$K$4+L26*$F$4+M26*$G$4+N26*$H$4+O26*$I$4+P26*$J$4+Q26*$J$4)</f>
        <v>150.32</v>
      </c>
      <c r="S26" s="8">
        <f t="shared" si="3"/>
        <v>-150.32</v>
      </c>
    </row>
    <row r="27" spans="1:19" ht="12.75">
      <c r="A27" s="1">
        <f t="shared" si="1"/>
        <v>20</v>
      </c>
      <c r="B27" s="20">
        <v>111</v>
      </c>
      <c r="C27" s="2" t="str">
        <f>+VLOOKUP($B27,Gesamt!$A$5:$D$286,2,FALSE)</f>
        <v>Elges</v>
      </c>
      <c r="D27" s="2" t="str">
        <f>+VLOOKUP($B27,Gesamt!$A$5:$D$286,3,FALSE)</f>
        <v>Erik</v>
      </c>
      <c r="E27" s="1" t="str">
        <f>+VLOOKUP($B27,Gesamt!$A$5:$D$286,4,FALSE)</f>
        <v>Stromberg</v>
      </c>
      <c r="F27" s="10" t="str">
        <f>+VLOOKUP($B27,Gesamt!$A$5:$F$286,5,FALSE)</f>
        <v>37,36</v>
      </c>
      <c r="G27" s="10" t="str">
        <f>+VLOOKUP($B27,Gesamt!$A$5:$G$286,6,FALSE)</f>
        <v>38,23</v>
      </c>
      <c r="H27" s="10" t="str">
        <f>+VLOOKUP($B27,Gesamt!$A$5:$H$286,7,FALSE)</f>
        <v>37,23</v>
      </c>
      <c r="I27" s="10" t="str">
        <f>+VLOOKUP($B27,Gesamt!$A$5:$I$286,8,FALSE)</f>
        <v>38,24</v>
      </c>
      <c r="J27" s="10">
        <f>+VLOOKUP($B27,Gesamt!$A$5:$Q$286,9,FALSE)</f>
        <v>0</v>
      </c>
      <c r="K27" s="10">
        <f>+VLOOKUP($B27,Gesamt!$A$5:$Q$286,10,FALSE)</f>
        <v>0</v>
      </c>
      <c r="L27" s="10">
        <f>+VLOOKUP($B27,Gesamt!$A$5:$Q$286,11,FALSE)</f>
        <v>0</v>
      </c>
      <c r="M27" s="10">
        <f>+VLOOKUP($B27,Gesamt!$A$5:$Q$286,12,FALSE)</f>
        <v>0</v>
      </c>
      <c r="N27" s="10">
        <f>+VLOOKUP($B27,Gesamt!$A$5:$Q$286,13,FALSE)</f>
        <v>0</v>
      </c>
      <c r="O27" s="10">
        <f>+VLOOKUP($B27,Gesamt!$A$5:$Q$286,14,FALSE)</f>
        <v>0</v>
      </c>
      <c r="P27" s="10">
        <f>+VLOOKUP($B27,Gesamt!$A$5:$Q$286,15,FALSE)</f>
        <v>0</v>
      </c>
      <c r="Q27" s="10">
        <f>+VLOOKUP($B27,Gesamt!$A$5:$Q$286,16,FALSE)</f>
        <v>0</v>
      </c>
      <c r="R27" s="10">
        <f t="shared" si="4"/>
        <v>151.06</v>
      </c>
      <c r="S27" s="8">
        <f t="shared" si="3"/>
        <v>-151.06</v>
      </c>
    </row>
    <row r="28" spans="1:19" ht="12.75">
      <c r="A28" s="1">
        <f t="shared" si="1"/>
        <v>21</v>
      </c>
      <c r="B28" s="20">
        <v>156</v>
      </c>
      <c r="C28" s="2" t="str">
        <f>+VLOOKUP($B28,Gesamt!$A$5:$D$286,2,FALSE)</f>
        <v>Stalfort</v>
      </c>
      <c r="D28" s="2" t="str">
        <f>+VLOOKUP($B28,Gesamt!$A$5:$D$286,3,FALSE)</f>
        <v>Lennard</v>
      </c>
      <c r="E28" s="1" t="str">
        <f>+VLOOKUP($B28,Gesamt!$A$5:$D$286,4,FALSE)</f>
        <v>Mettingen</v>
      </c>
      <c r="F28" s="10" t="str">
        <f>+VLOOKUP($B28,Gesamt!$A$5:$F$286,5,FALSE)</f>
        <v>37,45</v>
      </c>
      <c r="G28" s="10" t="str">
        <f>+VLOOKUP($B28,Gesamt!$A$5:$G$286,6,FALSE)</f>
        <v>37,74</v>
      </c>
      <c r="H28" s="10" t="str">
        <f>+VLOOKUP($B28,Gesamt!$A$5:$H$286,7,FALSE)</f>
        <v>38,26</v>
      </c>
      <c r="I28" s="10" t="str">
        <f>+VLOOKUP($B28,Gesamt!$A$5:$I$286,8,FALSE)</f>
        <v>37,63</v>
      </c>
      <c r="J28" s="10">
        <f>+VLOOKUP($B28,Gesamt!$A$5:$Q$286,9,FALSE)</f>
        <v>0</v>
      </c>
      <c r="K28" s="10">
        <f>+VLOOKUP($B28,Gesamt!$A$5:$Q$286,10,FALSE)</f>
        <v>0</v>
      </c>
      <c r="L28" s="10">
        <f>+VLOOKUP($B28,Gesamt!$A$5:$Q$286,11,FALSE)</f>
        <v>0</v>
      </c>
      <c r="M28" s="10">
        <f>+VLOOKUP($B28,Gesamt!$A$5:$Q$286,12,FALSE)</f>
        <v>0</v>
      </c>
      <c r="N28" s="10">
        <f>+VLOOKUP($B28,Gesamt!$A$5:$Q$286,13,FALSE)</f>
        <v>0</v>
      </c>
      <c r="O28" s="10">
        <f>+VLOOKUP($B28,Gesamt!$A$5:$Q$286,14,FALSE)</f>
        <v>0</v>
      </c>
      <c r="P28" s="10">
        <f>+VLOOKUP($B28,Gesamt!$A$5:$Q$286,15,FALSE)</f>
        <v>0</v>
      </c>
      <c r="Q28" s="10">
        <f>+VLOOKUP($B28,Gesamt!$A$5:$Q$286,16,FALSE)</f>
        <v>0</v>
      </c>
      <c r="R28" s="10">
        <f t="shared" si="4"/>
        <v>151.08</v>
      </c>
      <c r="S28" s="8">
        <f t="shared" si="3"/>
        <v>-151.08</v>
      </c>
    </row>
    <row r="29" spans="1:19" ht="12.75">
      <c r="A29" s="1">
        <f t="shared" si="1"/>
        <v>22</v>
      </c>
      <c r="B29" s="20">
        <v>146</v>
      </c>
      <c r="C29" s="2" t="str">
        <f>+VLOOKUP($B29,Gesamt!$A$5:$D$286,2,FALSE)</f>
        <v>Witt</v>
      </c>
      <c r="D29" s="2" t="str">
        <f>+VLOOKUP($B29,Gesamt!$A$5:$D$286,3,FALSE)</f>
        <v>Maximilian</v>
      </c>
      <c r="E29" s="1" t="str">
        <f>+VLOOKUP($B29,Gesamt!$A$5:$D$286,4,FALSE)</f>
        <v>Mettingen</v>
      </c>
      <c r="F29" s="10" t="str">
        <f>+VLOOKUP($B29,Gesamt!$A$5:$F$286,5,FALSE)</f>
        <v>38,15</v>
      </c>
      <c r="G29" s="10" t="str">
        <f>+VLOOKUP($B29,Gesamt!$A$5:$G$286,6,FALSE)</f>
        <v>37,07</v>
      </c>
      <c r="H29" s="10" t="str">
        <f>+VLOOKUP($B29,Gesamt!$A$5:$H$286,7,FALSE)</f>
        <v>38,70</v>
      </c>
      <c r="I29" s="10" t="str">
        <f>+VLOOKUP($B29,Gesamt!$A$5:$I$286,8,FALSE)</f>
        <v>37,29</v>
      </c>
      <c r="J29" s="10">
        <f>+VLOOKUP($B29,Gesamt!$A$5:$Q$286,9,FALSE)</f>
        <v>0</v>
      </c>
      <c r="K29" s="10">
        <f>+VLOOKUP($B29,Gesamt!$A$5:$Q$286,10,FALSE)</f>
        <v>0</v>
      </c>
      <c r="L29" s="10">
        <f>+VLOOKUP($B29,Gesamt!$A$5:$Q$286,11,FALSE)</f>
        <v>0</v>
      </c>
      <c r="M29" s="10">
        <f>+VLOOKUP($B29,Gesamt!$A$5:$Q$286,12,FALSE)</f>
        <v>0</v>
      </c>
      <c r="N29" s="10">
        <f>+VLOOKUP($B29,Gesamt!$A$5:$Q$286,13,FALSE)</f>
        <v>0</v>
      </c>
      <c r="O29" s="10">
        <f>+VLOOKUP($B29,Gesamt!$A$5:$Q$286,14,FALSE)</f>
        <v>0</v>
      </c>
      <c r="P29" s="10">
        <f>+VLOOKUP($B29,Gesamt!$A$5:$Q$286,15,FALSE)</f>
        <v>0</v>
      </c>
      <c r="Q29" s="10">
        <f>+VLOOKUP($B29,Gesamt!$A$5:$Q$286,16,FALSE)</f>
        <v>0</v>
      </c>
      <c r="R29" s="10">
        <f t="shared" si="4"/>
        <v>151.21</v>
      </c>
      <c r="S29" s="8">
        <f t="shared" si="3"/>
        <v>-151.21</v>
      </c>
    </row>
    <row r="30" spans="1:19" ht="12.75">
      <c r="A30" s="1">
        <f t="shared" si="1"/>
        <v>23</v>
      </c>
      <c r="B30" s="20">
        <v>125</v>
      </c>
      <c r="C30" s="2" t="str">
        <f>+VLOOKUP($B30,Gesamt!$A$5:$D$286,2,FALSE)</f>
        <v>Krabus</v>
      </c>
      <c r="D30" s="2" t="str">
        <f>+VLOOKUP($B30,Gesamt!$A$5:$D$286,3,FALSE)</f>
        <v>Laurenz</v>
      </c>
      <c r="E30" s="1" t="str">
        <f>+VLOOKUP($B30,Gesamt!$A$5:$D$286,4,FALSE)</f>
        <v>Stromberg</v>
      </c>
      <c r="F30" s="10" t="str">
        <f>+VLOOKUP($B30,Gesamt!$A$5:$F$286,5,FALSE)</f>
        <v>37,50</v>
      </c>
      <c r="G30" s="10" t="str">
        <f>+VLOOKUP($B30,Gesamt!$A$5:$G$286,6,FALSE)</f>
        <v>37,97</v>
      </c>
      <c r="H30" s="10" t="str">
        <f>+VLOOKUP($B30,Gesamt!$A$5:$H$286,7,FALSE)</f>
        <v>37,15</v>
      </c>
      <c r="I30" s="10" t="str">
        <f>+VLOOKUP($B30,Gesamt!$A$5:$I$286,8,FALSE)</f>
        <v>38,68</v>
      </c>
      <c r="J30" s="10">
        <f>+VLOOKUP($B30,Gesamt!$A$5:$Q$286,9,FALSE)</f>
        <v>0</v>
      </c>
      <c r="K30" s="10">
        <f>+VLOOKUP($B30,Gesamt!$A$5:$Q$286,10,FALSE)</f>
        <v>0</v>
      </c>
      <c r="L30" s="10">
        <f>+VLOOKUP($B30,Gesamt!$A$5:$Q$286,11,FALSE)</f>
        <v>0</v>
      </c>
      <c r="M30" s="10">
        <f>+VLOOKUP($B30,Gesamt!$A$5:$Q$286,12,FALSE)</f>
        <v>0</v>
      </c>
      <c r="N30" s="10">
        <f>+VLOOKUP($B30,Gesamt!$A$5:$Q$286,13,FALSE)</f>
        <v>0</v>
      </c>
      <c r="O30" s="10">
        <f>+VLOOKUP($B30,Gesamt!$A$5:$Q$286,14,FALSE)</f>
        <v>0</v>
      </c>
      <c r="P30" s="10">
        <f>+VLOOKUP($B30,Gesamt!$A$5:$Q$286,15,FALSE)</f>
        <v>0</v>
      </c>
      <c r="Q30" s="10">
        <f>+VLOOKUP($B30,Gesamt!$A$5:$Q$286,16,FALSE)</f>
        <v>0</v>
      </c>
      <c r="R30" s="10">
        <f t="shared" si="4"/>
        <v>151.3</v>
      </c>
      <c r="S30" s="8">
        <f t="shared" si="3"/>
        <v>-151.3</v>
      </c>
    </row>
    <row r="31" spans="1:19" ht="12.75">
      <c r="A31" s="1">
        <f t="shared" si="1"/>
        <v>24</v>
      </c>
      <c r="B31" s="16">
        <v>144</v>
      </c>
      <c r="C31" s="2" t="str">
        <f>+VLOOKUP($B31,Gesamt!$A$5:$D$286,2,FALSE)</f>
        <v>Brüggemann</v>
      </c>
      <c r="D31" s="2" t="str">
        <f>+VLOOKUP($B31,Gesamt!$A$5:$D$286,3,FALSE)</f>
        <v>Kilian</v>
      </c>
      <c r="E31" s="1" t="str">
        <f>+VLOOKUP($B31,Gesamt!$A$5:$D$286,4,FALSE)</f>
        <v>Havixbeck</v>
      </c>
      <c r="F31" s="10" t="str">
        <f>+VLOOKUP($B31,Gesamt!$A$5:$F$286,5,FALSE)</f>
        <v>38,00</v>
      </c>
      <c r="G31" s="10" t="str">
        <f>+VLOOKUP($B31,Gesamt!$A$5:$G$286,6,FALSE)</f>
        <v>38,10</v>
      </c>
      <c r="H31" s="10" t="str">
        <f>+VLOOKUP($B31,Gesamt!$A$5:$H$286,7,FALSE)</f>
        <v>37,37</v>
      </c>
      <c r="I31" s="10" t="str">
        <f>+VLOOKUP($B31,Gesamt!$A$5:$I$286,8,FALSE)</f>
        <v>39,01</v>
      </c>
      <c r="J31" s="10">
        <f>+VLOOKUP($B31,Gesamt!$A$5:$Q$286,9,FALSE)</f>
        <v>0</v>
      </c>
      <c r="K31" s="10">
        <f>+VLOOKUP($B31,Gesamt!$A$5:$Q$286,10,FALSE)</f>
        <v>0</v>
      </c>
      <c r="L31" s="10">
        <f>+VLOOKUP($B31,Gesamt!$A$5:$Q$286,11,FALSE)</f>
        <v>0</v>
      </c>
      <c r="M31" s="10">
        <f>+VLOOKUP($B31,Gesamt!$A$5:$Q$286,12,FALSE)</f>
        <v>0</v>
      </c>
      <c r="N31" s="10">
        <f>+VLOOKUP($B31,Gesamt!$A$5:$Q$286,13,FALSE)</f>
        <v>0</v>
      </c>
      <c r="O31" s="10">
        <f>+VLOOKUP($B31,Gesamt!$A$5:$Q$286,14,FALSE)</f>
        <v>0</v>
      </c>
      <c r="P31" s="10">
        <f>+VLOOKUP($B31,Gesamt!$A$5:$Q$286,15,FALSE)</f>
        <v>0</v>
      </c>
      <c r="Q31" s="10">
        <f>+VLOOKUP($B31,Gesamt!$A$5:$Q$286,16,FALSE)</f>
        <v>0</v>
      </c>
      <c r="R31" s="10">
        <f t="shared" si="4"/>
        <v>152.48</v>
      </c>
      <c r="S31" s="8">
        <f t="shared" si="3"/>
        <v>-152.48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3:U29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MIN(F8:F19)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4" t="s">
        <v>16</v>
      </c>
      <c r="M6" s="34"/>
      <c r="N6" s="34"/>
      <c r="O6" s="34"/>
      <c r="P6" s="34"/>
      <c r="Q6" s="34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29">IF(R8&gt;0,RANK(S8,S$1:S$65536),0)</f>
        <v>1</v>
      </c>
      <c r="B8" s="26">
        <v>301</v>
      </c>
      <c r="C8" s="2" t="str">
        <f>+VLOOKUP($B8,Gesamt!$A$5:$D$286,2,FALSE)</f>
        <v>Leismann</v>
      </c>
      <c r="D8" s="2" t="str">
        <f>+VLOOKUP($B8,Gesamt!$A$5:$D$286,3,FALSE)</f>
        <v>Dominik</v>
      </c>
      <c r="E8" s="1" t="str">
        <f>+VLOOKUP($B8,Gesamt!$A$5:$D$286,4,FALSE)</f>
        <v>Mettingen</v>
      </c>
      <c r="F8" s="10" t="str">
        <f>+VLOOKUP($B8,Gesamt!$A$5:$F$286,5,FALSE)</f>
        <v>34,96</v>
      </c>
      <c r="G8" s="10" t="str">
        <f>+VLOOKUP($B8,Gesamt!$A$5:$G$286,6,FALSE)</f>
        <v>35,71</v>
      </c>
      <c r="H8" s="10" t="str">
        <f>+VLOOKUP($B8,Gesamt!$A$5:$H$286,7,FALSE)</f>
        <v>35,42</v>
      </c>
      <c r="I8" s="10" t="str">
        <f>+VLOOKUP($B8,Gesamt!$A$5:$I$286,8,FALSE)</f>
        <v>35,83</v>
      </c>
      <c r="J8" s="10">
        <f>+VLOOKUP($B8,Gesamt!$A$5:$Q$286,9,FALSE)</f>
        <v>0</v>
      </c>
      <c r="K8" s="10">
        <f>+VLOOKUP($B8,Gesamt!$A$5:$Q$286,10,FALSE)</f>
        <v>0</v>
      </c>
      <c r="L8" s="10">
        <f>+VLOOKUP($B8,Gesamt!$A$5:$Q$286,11,FALSE)</f>
        <v>0</v>
      </c>
      <c r="M8" s="10">
        <f>+VLOOKUP($B8,Gesamt!$A$5:$Q$286,12,FALSE)</f>
        <v>0</v>
      </c>
      <c r="N8" s="10">
        <f>+VLOOKUP($B8,Gesamt!$A$5:$Q$286,13,FALSE)</f>
        <v>0</v>
      </c>
      <c r="O8" s="10">
        <f>+VLOOKUP($B8,Gesamt!$A$5:$Q$286,14,FALSE)</f>
        <v>0</v>
      </c>
      <c r="P8" s="10">
        <f>+VLOOKUP($B8,Gesamt!$A$5:$Q$286,15,FALSE)</f>
        <v>0</v>
      </c>
      <c r="Q8" s="10">
        <f>+VLOOKUP($B8,Gesamt!$A$5:$Q$286,16,FALSE)</f>
        <v>0</v>
      </c>
      <c r="R8" s="10">
        <f aca="true" t="shared" si="2" ref="R8:R29">(F8*$F$4+G8*$G$4+H8*$H$4+I8*$I$4+J8*$J$4+K8*$K$4+L8*$F$4+M8*$G$4+N8*$H$4+O8*$I$4+P8*$J$4+Q8*$J$4)</f>
        <v>141.92</v>
      </c>
      <c r="S8" s="8">
        <f aca="true" t="shared" si="3" ref="S8:S29">IF(R8&gt;0,R8*-1,-1000)</f>
        <v>-141.92</v>
      </c>
    </row>
    <row r="9" spans="1:19" ht="12.75">
      <c r="A9" s="1">
        <f t="shared" si="1"/>
        <v>2</v>
      </c>
      <c r="B9" s="26">
        <v>303</v>
      </c>
      <c r="C9" s="2" t="str">
        <f>+VLOOKUP($B9,Gesamt!$A$5:$D$286,2,FALSE)</f>
        <v>Sulitze</v>
      </c>
      <c r="D9" s="2" t="str">
        <f>+VLOOKUP($B9,Gesamt!$A$5:$D$286,3,FALSE)</f>
        <v>Franziska</v>
      </c>
      <c r="E9" s="1" t="str">
        <f>+VLOOKUP($B9,Gesamt!$A$5:$D$286,4,FALSE)</f>
        <v>Bergkamen</v>
      </c>
      <c r="F9" s="10" t="str">
        <f>+VLOOKUP($B9,Gesamt!$A$5:$F$286,5,FALSE)</f>
        <v>35,39</v>
      </c>
      <c r="G9" s="10" t="str">
        <f>+VLOOKUP($B9,Gesamt!$A$5:$G$286,6,FALSE)</f>
        <v>35,82</v>
      </c>
      <c r="H9" s="10" t="str">
        <f>+VLOOKUP($B9,Gesamt!$A$5:$H$286,7,FALSE)</f>
        <v>35,39</v>
      </c>
      <c r="I9" s="10" t="str">
        <f>+VLOOKUP($B9,Gesamt!$A$5:$I$286,8,FALSE)</f>
        <v>35,76</v>
      </c>
      <c r="J9" s="10">
        <f>+VLOOKUP($B9,Gesamt!$A$5:$Q$286,9,FALSE)</f>
        <v>0</v>
      </c>
      <c r="K9" s="10">
        <f>+VLOOKUP($B9,Gesamt!$A$5:$Q$286,10,FALSE)</f>
        <v>0</v>
      </c>
      <c r="L9" s="10">
        <f>+VLOOKUP($B9,Gesamt!$A$5:$Q$286,11,FALSE)</f>
        <v>0</v>
      </c>
      <c r="M9" s="10">
        <f>+VLOOKUP($B9,Gesamt!$A$5:$Q$286,12,FALSE)</f>
        <v>0</v>
      </c>
      <c r="N9" s="10">
        <f>+VLOOKUP($B9,Gesamt!$A$5:$Q$286,13,FALSE)</f>
        <v>0</v>
      </c>
      <c r="O9" s="10">
        <f>+VLOOKUP($B9,Gesamt!$A$5:$Q$286,14,FALSE)</f>
        <v>0</v>
      </c>
      <c r="P9" s="10">
        <f>+VLOOKUP($B9,Gesamt!$A$5:$Q$286,15,FALSE)</f>
        <v>0</v>
      </c>
      <c r="Q9" s="10">
        <f>+VLOOKUP($B9,Gesamt!$A$5:$Q$286,16,FALSE)</f>
        <v>0</v>
      </c>
      <c r="R9" s="10">
        <f t="shared" si="2"/>
        <v>142.36</v>
      </c>
      <c r="S9" s="8">
        <f t="shared" si="3"/>
        <v>-142.36</v>
      </c>
    </row>
    <row r="10" spans="1:19" ht="12.75">
      <c r="A10" s="1">
        <f t="shared" si="1"/>
        <v>3</v>
      </c>
      <c r="B10" s="26">
        <v>342</v>
      </c>
      <c r="C10" s="2" t="str">
        <f>+VLOOKUP($B10,Gesamt!$A$5:$D$286,2,FALSE)</f>
        <v>Förster</v>
      </c>
      <c r="D10" s="2" t="str">
        <f>+VLOOKUP($B10,Gesamt!$A$5:$D$286,3,FALSE)</f>
        <v>Hannah</v>
      </c>
      <c r="E10" s="1" t="str">
        <f>+VLOOKUP($B10,Gesamt!$A$5:$D$286,4,FALSE)</f>
        <v>Simmerath</v>
      </c>
      <c r="F10" s="10" t="str">
        <f>+VLOOKUP($B10,Gesamt!$A$5:$F$286,5,FALSE)</f>
        <v>35,49</v>
      </c>
      <c r="G10" s="10" t="str">
        <f>+VLOOKUP($B10,Gesamt!$A$5:$G$286,6,FALSE)</f>
        <v>35,59</v>
      </c>
      <c r="H10" s="10" t="str">
        <f>+VLOOKUP($B10,Gesamt!$A$5:$H$286,7,FALSE)</f>
        <v>35,85</v>
      </c>
      <c r="I10" s="10" t="str">
        <f>+VLOOKUP($B10,Gesamt!$A$5:$I$286,8,FALSE)</f>
        <v>35,61</v>
      </c>
      <c r="J10" s="10">
        <f>+VLOOKUP($B10,Gesamt!$A$5:$Q$286,9,FALSE)</f>
        <v>0</v>
      </c>
      <c r="K10" s="10">
        <f>+VLOOKUP($B10,Gesamt!$A$5:$Q$286,10,FALSE)</f>
        <v>0</v>
      </c>
      <c r="L10" s="10">
        <f>+VLOOKUP($B10,Gesamt!$A$5:$Q$286,11,FALSE)</f>
        <v>0</v>
      </c>
      <c r="M10" s="10">
        <f>+VLOOKUP($B10,Gesamt!$A$5:$Q$286,12,FALSE)</f>
        <v>0</v>
      </c>
      <c r="N10" s="10">
        <f>+VLOOKUP($B10,Gesamt!$A$5:$Q$286,13,FALSE)</f>
        <v>0</v>
      </c>
      <c r="O10" s="10">
        <f>+VLOOKUP($B10,Gesamt!$A$5:$Q$286,14,FALSE)</f>
        <v>0</v>
      </c>
      <c r="P10" s="10">
        <f>+VLOOKUP($B10,Gesamt!$A$5:$Q$286,15,FALSE)</f>
        <v>0</v>
      </c>
      <c r="Q10" s="10">
        <f>+VLOOKUP($B10,Gesamt!$A$5:$Q$286,16,FALSE)</f>
        <v>0</v>
      </c>
      <c r="R10" s="10">
        <f t="shared" si="2"/>
        <v>142.54</v>
      </c>
      <c r="S10" s="8">
        <f t="shared" si="3"/>
        <v>-142.54</v>
      </c>
    </row>
    <row r="11" spans="1:19" ht="12.75">
      <c r="A11" s="1">
        <f t="shared" si="1"/>
        <v>4</v>
      </c>
      <c r="B11" s="26">
        <v>313</v>
      </c>
      <c r="C11" s="2" t="str">
        <f>+VLOOKUP($B11,Gesamt!$A$5:$D$286,2,FALSE)</f>
        <v>Lange</v>
      </c>
      <c r="D11" s="2" t="str">
        <f>+VLOOKUP($B11,Gesamt!$A$5:$D$286,3,FALSE)</f>
        <v>Florian</v>
      </c>
      <c r="E11" s="1" t="str">
        <f>+VLOOKUP($B11,Gesamt!$A$5:$D$286,4,FALSE)</f>
        <v>Mettingen</v>
      </c>
      <c r="F11" s="10" t="str">
        <f>+VLOOKUP($B11,Gesamt!$A$5:$F$286,5,FALSE)</f>
        <v>35,30</v>
      </c>
      <c r="G11" s="10" t="str">
        <f>+VLOOKUP($B11,Gesamt!$A$5:$G$286,6,FALSE)</f>
        <v>35,63</v>
      </c>
      <c r="H11" s="10" t="str">
        <f>+VLOOKUP($B11,Gesamt!$A$5:$H$286,7,FALSE)</f>
        <v>35,84</v>
      </c>
      <c r="I11" s="10" t="str">
        <f>+VLOOKUP($B11,Gesamt!$A$5:$I$286,8,FALSE)</f>
        <v>35,94</v>
      </c>
      <c r="J11" s="10">
        <f>+VLOOKUP($B11,Gesamt!$A$5:$Q$286,9,FALSE)</f>
        <v>0</v>
      </c>
      <c r="K11" s="10">
        <f>+VLOOKUP($B11,Gesamt!$A$5:$Q$286,10,FALSE)</f>
        <v>0</v>
      </c>
      <c r="L11" s="10">
        <f>+VLOOKUP($B11,Gesamt!$A$5:$Q$286,11,FALSE)</f>
        <v>0</v>
      </c>
      <c r="M11" s="10">
        <f>+VLOOKUP($B11,Gesamt!$A$5:$Q$286,12,FALSE)</f>
        <v>0</v>
      </c>
      <c r="N11" s="10">
        <f>+VLOOKUP($B11,Gesamt!$A$5:$Q$286,13,FALSE)</f>
        <v>0</v>
      </c>
      <c r="O11" s="10">
        <f>+VLOOKUP($B11,Gesamt!$A$5:$Q$286,14,FALSE)</f>
        <v>0</v>
      </c>
      <c r="P11" s="10">
        <f>+VLOOKUP($B11,Gesamt!$A$5:$Q$286,15,FALSE)</f>
        <v>0</v>
      </c>
      <c r="Q11" s="10">
        <f>+VLOOKUP($B11,Gesamt!$A$5:$Q$286,16,FALSE)</f>
        <v>0</v>
      </c>
      <c r="R11" s="10">
        <f t="shared" si="2"/>
        <v>142.71</v>
      </c>
      <c r="S11" s="8">
        <f t="shared" si="3"/>
        <v>-142.71</v>
      </c>
    </row>
    <row r="12" spans="1:19" ht="12.75">
      <c r="A12" s="1">
        <f t="shared" si="1"/>
        <v>5</v>
      </c>
      <c r="B12" s="1">
        <v>341</v>
      </c>
      <c r="C12" s="2" t="str">
        <f>+VLOOKUP($B12,Gesamt!$A$5:$D$286,2,FALSE)</f>
        <v>Förster</v>
      </c>
      <c r="D12" s="2" t="str">
        <f>+VLOOKUP($B12,Gesamt!$A$5:$D$286,3,FALSE)</f>
        <v>Jan</v>
      </c>
      <c r="E12" s="1" t="str">
        <f>+VLOOKUP($B12,Gesamt!$A$5:$D$286,4,FALSE)</f>
        <v>Simmerath</v>
      </c>
      <c r="F12" s="10" t="str">
        <f>+VLOOKUP($B12,Gesamt!$A$5:$F$286,5,FALSE)</f>
        <v>35,25</v>
      </c>
      <c r="G12" s="10" t="str">
        <f>+VLOOKUP($B12,Gesamt!$A$5:$G$286,6,FALSE)</f>
        <v>36,07</v>
      </c>
      <c r="H12" s="10" t="str">
        <f>+VLOOKUP($B12,Gesamt!$A$5:$H$286,7,FALSE)</f>
        <v>35,68</v>
      </c>
      <c r="I12" s="10" t="str">
        <f>+VLOOKUP($B12,Gesamt!$A$5:$I$286,8,FALSE)</f>
        <v>35,87</v>
      </c>
      <c r="J12" s="10">
        <f>+VLOOKUP($B12,Gesamt!$A$5:$Q$286,9,FALSE)</f>
        <v>0</v>
      </c>
      <c r="K12" s="10">
        <f>+VLOOKUP($B12,Gesamt!$A$5:$Q$286,10,FALSE)</f>
        <v>0</v>
      </c>
      <c r="L12" s="10">
        <f>+VLOOKUP($B12,Gesamt!$A$5:$Q$286,11,FALSE)</f>
        <v>0</v>
      </c>
      <c r="M12" s="10">
        <f>+VLOOKUP($B12,Gesamt!$A$5:$Q$286,12,FALSE)</f>
        <v>0</v>
      </c>
      <c r="N12" s="10">
        <f>+VLOOKUP($B12,Gesamt!$A$5:$Q$286,13,FALSE)</f>
        <v>0</v>
      </c>
      <c r="O12" s="10">
        <f>+VLOOKUP($B12,Gesamt!$A$5:$Q$286,14,FALSE)</f>
        <v>0</v>
      </c>
      <c r="P12" s="10">
        <f>+VLOOKUP($B12,Gesamt!$A$5:$Q$286,15,FALSE)</f>
        <v>0</v>
      </c>
      <c r="Q12" s="10">
        <f>+VLOOKUP($B12,Gesamt!$A$5:$Q$286,16,FALSE)</f>
        <v>0</v>
      </c>
      <c r="R12" s="10">
        <f t="shared" si="2"/>
        <v>142.87</v>
      </c>
      <c r="S12" s="8">
        <f t="shared" si="3"/>
        <v>-142.87</v>
      </c>
    </row>
    <row r="13" spans="1:19" ht="12.75">
      <c r="A13" s="1">
        <f t="shared" si="1"/>
        <v>6</v>
      </c>
      <c r="B13" s="26">
        <v>302</v>
      </c>
      <c r="C13" s="2" t="str">
        <f>+VLOOKUP($B13,Gesamt!$A$5:$D$286,2,FALSE)</f>
        <v>Nickel</v>
      </c>
      <c r="D13" s="2" t="str">
        <f>+VLOOKUP($B13,Gesamt!$A$5:$D$286,3,FALSE)</f>
        <v>Elena</v>
      </c>
      <c r="E13" s="1" t="str">
        <f>+VLOOKUP($B13,Gesamt!$A$5:$D$286,4,FALSE)</f>
        <v>Kerpen</v>
      </c>
      <c r="F13" s="10" t="str">
        <f>+VLOOKUP($B13,Gesamt!$A$5:$F$286,5,FALSE)</f>
        <v>35,48</v>
      </c>
      <c r="G13" s="10" t="str">
        <f>+VLOOKUP($B13,Gesamt!$A$5:$G$286,6,FALSE)</f>
        <v>35,72</v>
      </c>
      <c r="H13" s="10" t="str">
        <f>+VLOOKUP($B13,Gesamt!$A$5:$H$286,7,FALSE)</f>
        <v>35,86</v>
      </c>
      <c r="I13" s="10" t="str">
        <f>+VLOOKUP($B13,Gesamt!$A$5:$I$286,8,FALSE)</f>
        <v>35,84</v>
      </c>
      <c r="J13" s="10">
        <f>+VLOOKUP($B13,Gesamt!$A$5:$Q$286,9,FALSE)</f>
        <v>0</v>
      </c>
      <c r="K13" s="10">
        <f>+VLOOKUP($B13,Gesamt!$A$5:$Q$286,10,FALSE)</f>
        <v>0</v>
      </c>
      <c r="L13" s="10">
        <f>+VLOOKUP($B13,Gesamt!$A$5:$Q$286,11,FALSE)</f>
        <v>0</v>
      </c>
      <c r="M13" s="10">
        <f>+VLOOKUP($B13,Gesamt!$A$5:$Q$286,12,FALSE)</f>
        <v>0</v>
      </c>
      <c r="N13" s="10">
        <f>+VLOOKUP($B13,Gesamt!$A$5:$Q$286,13,FALSE)</f>
        <v>0</v>
      </c>
      <c r="O13" s="10">
        <f>+VLOOKUP($B13,Gesamt!$A$5:$Q$286,14,FALSE)</f>
        <v>0</v>
      </c>
      <c r="P13" s="10">
        <f>+VLOOKUP($B13,Gesamt!$A$5:$Q$286,15,FALSE)</f>
        <v>0</v>
      </c>
      <c r="Q13" s="10">
        <f>+VLOOKUP($B13,Gesamt!$A$5:$Q$286,16,FALSE)</f>
        <v>0</v>
      </c>
      <c r="R13" s="10">
        <f t="shared" si="2"/>
        <v>142.9</v>
      </c>
      <c r="S13" s="8">
        <f t="shared" si="3"/>
        <v>-142.9</v>
      </c>
    </row>
    <row r="14" spans="1:19" ht="12.75">
      <c r="A14" s="1">
        <f t="shared" si="1"/>
        <v>7</v>
      </c>
      <c r="B14" s="26">
        <v>314</v>
      </c>
      <c r="C14" s="2" t="str">
        <f>+VLOOKUP($B14,Gesamt!$A$5:$D$286,2,FALSE)</f>
        <v>Brüggemann</v>
      </c>
      <c r="D14" s="2" t="str">
        <f>+VLOOKUP($B14,Gesamt!$A$5:$D$286,3,FALSE)</f>
        <v>Jenny</v>
      </c>
      <c r="E14" s="1" t="str">
        <f>+VLOOKUP($B14,Gesamt!$A$5:$D$286,4,FALSE)</f>
        <v>Havixbeck</v>
      </c>
      <c r="F14" s="10" t="str">
        <f>+VLOOKUP($B14,Gesamt!$A$5:$F$286,5,FALSE)</f>
        <v>35,18</v>
      </c>
      <c r="G14" s="10" t="str">
        <f>+VLOOKUP($B14,Gesamt!$A$5:$G$286,6,FALSE)</f>
        <v>36,00</v>
      </c>
      <c r="H14" s="10" t="str">
        <f>+VLOOKUP($B14,Gesamt!$A$5:$H$286,7,FALSE)</f>
        <v>35,68</v>
      </c>
      <c r="I14" s="10" t="str">
        <f>+VLOOKUP($B14,Gesamt!$A$5:$I$286,8,FALSE)</f>
        <v>36,30</v>
      </c>
      <c r="J14" s="10">
        <f>+VLOOKUP($B14,Gesamt!$A$5:$Q$286,9,FALSE)</f>
        <v>0</v>
      </c>
      <c r="K14" s="10">
        <f>+VLOOKUP($B14,Gesamt!$A$5:$Q$286,10,FALSE)</f>
        <v>0</v>
      </c>
      <c r="L14" s="10">
        <f>+VLOOKUP($B14,Gesamt!$A$5:$Q$286,11,FALSE)</f>
        <v>0</v>
      </c>
      <c r="M14" s="10">
        <f>+VLOOKUP($B14,Gesamt!$A$5:$Q$286,12,FALSE)</f>
        <v>0</v>
      </c>
      <c r="N14" s="10">
        <f>+VLOOKUP($B14,Gesamt!$A$5:$Q$286,13,FALSE)</f>
        <v>0</v>
      </c>
      <c r="O14" s="10">
        <f>+VLOOKUP($B14,Gesamt!$A$5:$Q$286,14,FALSE)</f>
        <v>0</v>
      </c>
      <c r="P14" s="10">
        <f>+VLOOKUP($B14,Gesamt!$A$5:$Q$286,15,FALSE)</f>
        <v>0</v>
      </c>
      <c r="Q14" s="10">
        <f>+VLOOKUP($B14,Gesamt!$A$5:$Q$286,16,FALSE)</f>
        <v>0</v>
      </c>
      <c r="R14" s="10">
        <f t="shared" si="2"/>
        <v>143.16</v>
      </c>
      <c r="S14" s="8">
        <f t="shared" si="3"/>
        <v>-143.16</v>
      </c>
    </row>
    <row r="15" spans="1:19" ht="12.75">
      <c r="A15" s="1">
        <f t="shared" si="1"/>
        <v>8</v>
      </c>
      <c r="B15" s="26">
        <v>340</v>
      </c>
      <c r="C15" s="2" t="str">
        <f>+VLOOKUP($B15,Gesamt!$A$5:$D$286,2,FALSE)</f>
        <v>Förster</v>
      </c>
      <c r="D15" s="2" t="str">
        <f>+VLOOKUP($B15,Gesamt!$A$5:$D$286,3,FALSE)</f>
        <v>Maurice</v>
      </c>
      <c r="E15" s="1" t="str">
        <f>+VLOOKUP($B15,Gesamt!$A$5:$D$286,4,FALSE)</f>
        <v>Simmerath</v>
      </c>
      <c r="F15" s="10" t="str">
        <f>+VLOOKUP($B15,Gesamt!$A$5:$F$286,5,FALSE)</f>
        <v>35,54</v>
      </c>
      <c r="G15" s="10" t="str">
        <f>+VLOOKUP($B15,Gesamt!$A$5:$G$286,6,FALSE)</f>
        <v>35,97</v>
      </c>
      <c r="H15" s="10" t="str">
        <f>+VLOOKUP($B15,Gesamt!$A$5:$H$286,7,FALSE)</f>
        <v>36,14</v>
      </c>
      <c r="I15" s="10" t="str">
        <f>+VLOOKUP($B15,Gesamt!$A$5:$I$286,8,FALSE)</f>
        <v>35,56</v>
      </c>
      <c r="J15" s="10">
        <f>+VLOOKUP($B15,Gesamt!$A$5:$Q$286,9,FALSE)</f>
        <v>0</v>
      </c>
      <c r="K15" s="10">
        <f>+VLOOKUP($B15,Gesamt!$A$5:$Q$286,10,FALSE)</f>
        <v>0</v>
      </c>
      <c r="L15" s="10">
        <f>+VLOOKUP($B15,Gesamt!$A$5:$Q$286,11,FALSE)</f>
        <v>0</v>
      </c>
      <c r="M15" s="10">
        <f>+VLOOKUP($B15,Gesamt!$A$5:$Q$286,12,FALSE)</f>
        <v>0</v>
      </c>
      <c r="N15" s="10">
        <f>+VLOOKUP($B15,Gesamt!$A$5:$Q$286,13,FALSE)</f>
        <v>0</v>
      </c>
      <c r="O15" s="10">
        <f>+VLOOKUP($B15,Gesamt!$A$5:$Q$286,14,FALSE)</f>
        <v>0</v>
      </c>
      <c r="P15" s="10">
        <f>+VLOOKUP($B15,Gesamt!$A$5:$Q$286,15,FALSE)</f>
        <v>0</v>
      </c>
      <c r="Q15" s="10">
        <f>+VLOOKUP($B15,Gesamt!$A$5:$Q$286,16,FALSE)</f>
        <v>0</v>
      </c>
      <c r="R15" s="10">
        <f t="shared" si="2"/>
        <v>143.21</v>
      </c>
      <c r="S15" s="8">
        <f t="shared" si="3"/>
        <v>-143.21</v>
      </c>
    </row>
    <row r="16" spans="1:19" ht="12.75">
      <c r="A16" s="1">
        <f t="shared" si="1"/>
        <v>9</v>
      </c>
      <c r="B16" s="26">
        <v>306</v>
      </c>
      <c r="C16" s="2" t="str">
        <f>+VLOOKUP($B16,Gesamt!$A$5:$D$286,2,FALSE)</f>
        <v>Stagge</v>
      </c>
      <c r="D16" s="2" t="str">
        <f>+VLOOKUP($B16,Gesamt!$A$5:$D$286,3,FALSE)</f>
        <v>Marius</v>
      </c>
      <c r="E16" s="1" t="str">
        <f>+VLOOKUP($B16,Gesamt!$A$5:$D$286,4,FALSE)</f>
        <v>Rheine</v>
      </c>
      <c r="F16" s="10" t="str">
        <f>+VLOOKUP($B16,Gesamt!$A$5:$F$286,5,FALSE)</f>
        <v>35,81</v>
      </c>
      <c r="G16" s="10" t="str">
        <f>+VLOOKUP($B16,Gesamt!$A$5:$G$286,6,FALSE)</f>
        <v>35,85</v>
      </c>
      <c r="H16" s="10" t="str">
        <f>+VLOOKUP($B16,Gesamt!$A$5:$H$286,7,FALSE)</f>
        <v>35,98</v>
      </c>
      <c r="I16" s="10" t="str">
        <f>+VLOOKUP($B16,Gesamt!$A$5:$I$286,8,FALSE)</f>
        <v>35,99</v>
      </c>
      <c r="J16" s="10">
        <f>+VLOOKUP($B16,Gesamt!$A$5:$Q$286,9,FALSE)</f>
        <v>0</v>
      </c>
      <c r="K16" s="10">
        <f>+VLOOKUP($B16,Gesamt!$A$5:$Q$286,10,FALSE)</f>
        <v>0</v>
      </c>
      <c r="L16" s="10">
        <f>+VLOOKUP($B16,Gesamt!$A$5:$Q$286,11,FALSE)</f>
        <v>0</v>
      </c>
      <c r="M16" s="10">
        <f>+VLOOKUP($B16,Gesamt!$A$5:$Q$286,12,FALSE)</f>
        <v>0</v>
      </c>
      <c r="N16" s="10">
        <f>+VLOOKUP($B16,Gesamt!$A$5:$Q$286,13,FALSE)</f>
        <v>0</v>
      </c>
      <c r="O16" s="10">
        <f>+VLOOKUP($B16,Gesamt!$A$5:$Q$286,14,FALSE)</f>
        <v>0</v>
      </c>
      <c r="P16" s="10">
        <f>+VLOOKUP($B16,Gesamt!$A$5:$Q$286,15,FALSE)</f>
        <v>0</v>
      </c>
      <c r="Q16" s="10">
        <f>+VLOOKUP($B16,Gesamt!$A$5:$Q$286,16,FALSE)</f>
        <v>0</v>
      </c>
      <c r="R16" s="10">
        <f t="shared" si="2"/>
        <v>143.63</v>
      </c>
      <c r="S16" s="8">
        <f t="shared" si="3"/>
        <v>-143.63</v>
      </c>
    </row>
    <row r="17" spans="1:19" ht="12.75">
      <c r="A17" s="1">
        <f t="shared" si="1"/>
        <v>10</v>
      </c>
      <c r="B17" s="26">
        <v>307</v>
      </c>
      <c r="C17" s="2" t="str">
        <f>+VLOOKUP($B17,Gesamt!$A$5:$D$286,2,FALSE)</f>
        <v>Mountain</v>
      </c>
      <c r="D17" s="2" t="str">
        <f>+VLOOKUP($B17,Gesamt!$A$5:$D$286,3,FALSE)</f>
        <v>Angelique</v>
      </c>
      <c r="E17" s="1" t="str">
        <f>+VLOOKUP($B17,Gesamt!$A$5:$D$286,4,FALSE)</f>
        <v>Bergkamen</v>
      </c>
      <c r="F17" s="10" t="str">
        <f>+VLOOKUP($B17,Gesamt!$A$5:$F$286,5,FALSE)</f>
        <v>35,86</v>
      </c>
      <c r="G17" s="10" t="str">
        <f>+VLOOKUP($B17,Gesamt!$A$5:$G$286,6,FALSE)</f>
        <v>35,79</v>
      </c>
      <c r="H17" s="10" t="str">
        <f>+VLOOKUP($B17,Gesamt!$A$5:$H$286,7,FALSE)</f>
        <v>36,09</v>
      </c>
      <c r="I17" s="10" t="str">
        <f>+VLOOKUP($B17,Gesamt!$A$5:$I$286,8,FALSE)</f>
        <v>35,92</v>
      </c>
      <c r="J17" s="10">
        <f>+VLOOKUP($B17,Gesamt!$A$5:$Q$286,9,FALSE)</f>
        <v>0</v>
      </c>
      <c r="K17" s="10">
        <f>+VLOOKUP($B17,Gesamt!$A$5:$Q$286,10,FALSE)</f>
        <v>0</v>
      </c>
      <c r="L17" s="10">
        <f>+VLOOKUP($B17,Gesamt!$A$5:$Q$286,11,FALSE)</f>
        <v>0</v>
      </c>
      <c r="M17" s="10">
        <f>+VLOOKUP($B17,Gesamt!$A$5:$Q$286,12,FALSE)</f>
        <v>0</v>
      </c>
      <c r="N17" s="10">
        <f>+VLOOKUP($B17,Gesamt!$A$5:$Q$286,13,FALSE)</f>
        <v>0</v>
      </c>
      <c r="O17" s="10">
        <f>+VLOOKUP($B17,Gesamt!$A$5:$Q$286,14,FALSE)</f>
        <v>0</v>
      </c>
      <c r="P17" s="10">
        <f>+VLOOKUP($B17,Gesamt!$A$5:$Q$286,15,FALSE)</f>
        <v>0</v>
      </c>
      <c r="Q17" s="10">
        <f>+VLOOKUP($B17,Gesamt!$A$5:$Q$286,16,FALSE)</f>
        <v>0</v>
      </c>
      <c r="R17" s="10">
        <f t="shared" si="2"/>
        <v>143.66</v>
      </c>
      <c r="S17" s="8">
        <f t="shared" si="3"/>
        <v>-143.66</v>
      </c>
    </row>
    <row r="18" spans="1:19" ht="12.75">
      <c r="A18" s="1">
        <f t="shared" si="1"/>
        <v>11</v>
      </c>
      <c r="B18" s="26">
        <v>338</v>
      </c>
      <c r="C18" s="2" t="str">
        <f>+VLOOKUP($B18,Gesamt!$A$5:$D$286,2,FALSE)</f>
        <v>Kessling</v>
      </c>
      <c r="D18" s="2" t="str">
        <f>+VLOOKUP($B18,Gesamt!$A$5:$D$286,3,FALSE)</f>
        <v>Luca</v>
      </c>
      <c r="E18" s="1" t="str">
        <f>+VLOOKUP($B18,Gesamt!$A$5:$D$286,4,FALSE)</f>
        <v>Mettingen</v>
      </c>
      <c r="F18" s="10" t="str">
        <f>+VLOOKUP($B18,Gesamt!$A$5:$F$286,5,FALSE)</f>
        <v>35,25</v>
      </c>
      <c r="G18" s="10" t="str">
        <f>+VLOOKUP($B18,Gesamt!$A$5:$G$286,6,FALSE)</f>
        <v>36,29</v>
      </c>
      <c r="H18" s="10" t="str">
        <f>+VLOOKUP($B18,Gesamt!$A$5:$H$286,7,FALSE)</f>
        <v>35,72</v>
      </c>
      <c r="I18" s="10" t="str">
        <f>+VLOOKUP($B18,Gesamt!$A$5:$I$286,8,FALSE)</f>
        <v>36,58</v>
      </c>
      <c r="J18" s="10">
        <f>+VLOOKUP($B18,Gesamt!$A$5:$Q$286,9,FALSE)</f>
        <v>0</v>
      </c>
      <c r="K18" s="10">
        <f>+VLOOKUP($B18,Gesamt!$A$5:$Q$286,10,FALSE)</f>
        <v>0</v>
      </c>
      <c r="L18" s="10">
        <f>+VLOOKUP($B18,Gesamt!$A$5:$Q$286,11,FALSE)</f>
        <v>0</v>
      </c>
      <c r="M18" s="10">
        <f>+VLOOKUP($B18,Gesamt!$A$5:$Q$286,12,FALSE)</f>
        <v>0</v>
      </c>
      <c r="N18" s="10">
        <f>+VLOOKUP($B18,Gesamt!$A$5:$Q$286,13,FALSE)</f>
        <v>0</v>
      </c>
      <c r="O18" s="10">
        <f>+VLOOKUP($B18,Gesamt!$A$5:$Q$286,14,FALSE)</f>
        <v>0</v>
      </c>
      <c r="P18" s="10">
        <f>+VLOOKUP($B18,Gesamt!$A$5:$Q$286,15,FALSE)</f>
        <v>0</v>
      </c>
      <c r="Q18" s="10">
        <f>+VLOOKUP($B18,Gesamt!$A$5:$Q$286,16,FALSE)</f>
        <v>0</v>
      </c>
      <c r="R18" s="10">
        <f t="shared" si="2"/>
        <v>143.84</v>
      </c>
      <c r="S18" s="8">
        <f t="shared" si="3"/>
        <v>-143.84</v>
      </c>
    </row>
    <row r="19" spans="1:19" ht="12.75">
      <c r="A19" s="1">
        <f t="shared" si="1"/>
        <v>12</v>
      </c>
      <c r="B19" s="26">
        <v>316</v>
      </c>
      <c r="C19" s="2" t="str">
        <f>+VLOOKUP($B19,Gesamt!$A$5:$D$286,2,FALSE)</f>
        <v>Valtwies</v>
      </c>
      <c r="D19" s="2" t="str">
        <f>+VLOOKUP($B19,Gesamt!$A$5:$D$286,3,FALSE)</f>
        <v>Tom</v>
      </c>
      <c r="E19" s="1" t="str">
        <f>+VLOOKUP($B19,Gesamt!$A$5:$D$286,4,FALSE)</f>
        <v>Havixbeck</v>
      </c>
      <c r="F19" s="10" t="str">
        <f>+VLOOKUP($B19,Gesamt!$A$5:$F$286,5,FALSE)</f>
        <v>35,59</v>
      </c>
      <c r="G19" s="10" t="str">
        <f>+VLOOKUP($B19,Gesamt!$A$5:$G$286,6,FALSE)</f>
        <v>36,20</v>
      </c>
      <c r="H19" s="10" t="str">
        <f>+VLOOKUP($B19,Gesamt!$A$5:$H$286,7,FALSE)</f>
        <v>35,92</v>
      </c>
      <c r="I19" s="10" t="str">
        <f>+VLOOKUP($B19,Gesamt!$A$5:$I$286,8,FALSE)</f>
        <v>36,18</v>
      </c>
      <c r="J19" s="10">
        <f>+VLOOKUP($B19,Gesamt!$A$5:$Q$286,9,FALSE)</f>
        <v>0</v>
      </c>
      <c r="K19" s="10">
        <f>+VLOOKUP($B19,Gesamt!$A$5:$Q$286,10,FALSE)</f>
        <v>0</v>
      </c>
      <c r="L19" s="10">
        <f>+VLOOKUP($B19,Gesamt!$A$5:$Q$286,11,FALSE)</f>
        <v>0</v>
      </c>
      <c r="M19" s="10">
        <f>+VLOOKUP($B19,Gesamt!$A$5:$Q$286,12,FALSE)</f>
        <v>0</v>
      </c>
      <c r="N19" s="10">
        <f>+VLOOKUP($B19,Gesamt!$A$5:$Q$286,13,FALSE)</f>
        <v>0</v>
      </c>
      <c r="O19" s="10">
        <f>+VLOOKUP($B19,Gesamt!$A$5:$Q$286,14,FALSE)</f>
        <v>0</v>
      </c>
      <c r="P19" s="10">
        <f>+VLOOKUP($B19,Gesamt!$A$5:$Q$286,15,FALSE)</f>
        <v>0</v>
      </c>
      <c r="Q19" s="10">
        <f>+VLOOKUP($B19,Gesamt!$A$5:$Q$286,16,FALSE)</f>
        <v>0</v>
      </c>
      <c r="R19" s="10">
        <f t="shared" si="2"/>
        <v>143.89</v>
      </c>
      <c r="S19" s="8">
        <f t="shared" si="3"/>
        <v>-143.89</v>
      </c>
    </row>
    <row r="20" spans="1:19" ht="12.75">
      <c r="A20" s="1">
        <f t="shared" si="1"/>
        <v>13</v>
      </c>
      <c r="B20" s="26">
        <v>310</v>
      </c>
      <c r="C20" s="2" t="str">
        <f>+VLOOKUP($B20,Gesamt!$A$5:$D$286,2,FALSE)</f>
        <v>Kelch</v>
      </c>
      <c r="D20" s="2" t="str">
        <f>+VLOOKUP($B20,Gesamt!$A$5:$D$286,3,FALSE)</f>
        <v>Maria</v>
      </c>
      <c r="E20" s="1" t="str">
        <f>+VLOOKUP($B20,Gesamt!$A$5:$D$286,4,FALSE)</f>
        <v>Bergkamen</v>
      </c>
      <c r="F20" s="10" t="str">
        <f>+VLOOKUP($B20,Gesamt!$A$5:$F$286,5,FALSE)</f>
        <v>35,74</v>
      </c>
      <c r="G20" s="10" t="str">
        <f>+VLOOKUP($B20,Gesamt!$A$5:$G$286,6,FALSE)</f>
        <v>35,71</v>
      </c>
      <c r="H20" s="10" t="str">
        <f>+VLOOKUP($B20,Gesamt!$A$5:$H$286,7,FALSE)</f>
        <v>36,34</v>
      </c>
      <c r="I20" s="10" t="str">
        <f>+VLOOKUP($B20,Gesamt!$A$5:$I$286,8,FALSE)</f>
        <v>36,16</v>
      </c>
      <c r="J20" s="10">
        <f>+VLOOKUP($B20,Gesamt!$A$5:$Q$286,9,FALSE)</f>
        <v>0</v>
      </c>
      <c r="K20" s="10">
        <f>+VLOOKUP($B20,Gesamt!$A$5:$Q$286,10,FALSE)</f>
        <v>0</v>
      </c>
      <c r="L20" s="10">
        <f>+VLOOKUP($B20,Gesamt!$A$5:$Q$286,11,FALSE)</f>
        <v>0</v>
      </c>
      <c r="M20" s="10">
        <f>+VLOOKUP($B20,Gesamt!$A$5:$Q$286,12,FALSE)</f>
        <v>0</v>
      </c>
      <c r="N20" s="10">
        <f>+VLOOKUP($B20,Gesamt!$A$5:$Q$286,13,FALSE)</f>
        <v>0</v>
      </c>
      <c r="O20" s="10">
        <f>+VLOOKUP($B20,Gesamt!$A$5:$Q$286,14,FALSE)</f>
        <v>0</v>
      </c>
      <c r="P20" s="10">
        <f>+VLOOKUP($B20,Gesamt!$A$5:$Q$286,15,FALSE)</f>
        <v>0</v>
      </c>
      <c r="Q20" s="10">
        <f>+VLOOKUP($B20,Gesamt!$A$5:$Q$286,16,FALSE)</f>
        <v>0</v>
      </c>
      <c r="R20" s="10">
        <f t="shared" si="2"/>
        <v>143.95</v>
      </c>
      <c r="S20" s="8">
        <f t="shared" si="3"/>
        <v>-143.95</v>
      </c>
    </row>
    <row r="21" spans="1:19" ht="12.75">
      <c r="A21" s="1">
        <f t="shared" si="1"/>
        <v>14</v>
      </c>
      <c r="B21" s="26">
        <v>318</v>
      </c>
      <c r="C21" s="2" t="str">
        <f>+VLOOKUP($B21,Gesamt!$A$5:$D$286,2,FALSE)</f>
        <v>Lammers</v>
      </c>
      <c r="D21" s="2" t="str">
        <f>+VLOOKUP($B21,Gesamt!$A$5:$D$286,3,FALSE)</f>
        <v>Laura</v>
      </c>
      <c r="E21" s="1" t="str">
        <f>+VLOOKUP($B21,Gesamt!$A$5:$D$286,4,FALSE)</f>
        <v>Havixbeck</v>
      </c>
      <c r="F21" s="10" t="str">
        <f>+VLOOKUP($B21,Gesamt!$A$5:$F$286,5,FALSE)</f>
        <v>35,64</v>
      </c>
      <c r="G21" s="10" t="str">
        <f>+VLOOKUP($B21,Gesamt!$A$5:$G$286,6,FALSE)</f>
        <v>36,30</v>
      </c>
      <c r="H21" s="10" t="str">
        <f>+VLOOKUP($B21,Gesamt!$A$5:$H$286,7,FALSE)</f>
        <v>35,98</v>
      </c>
      <c r="I21" s="10" t="str">
        <f>+VLOOKUP($B21,Gesamt!$A$5:$I$286,8,FALSE)</f>
        <v>36,18</v>
      </c>
      <c r="J21" s="10">
        <f>+VLOOKUP($B21,Gesamt!$A$5:$Q$286,9,FALSE)</f>
        <v>0</v>
      </c>
      <c r="K21" s="10">
        <f>+VLOOKUP($B21,Gesamt!$A$5:$Q$286,10,FALSE)</f>
        <v>0</v>
      </c>
      <c r="L21" s="10">
        <f>+VLOOKUP($B21,Gesamt!$A$5:$Q$286,11,FALSE)</f>
        <v>0</v>
      </c>
      <c r="M21" s="10">
        <f>+VLOOKUP($B21,Gesamt!$A$5:$Q$286,12,FALSE)</f>
        <v>0</v>
      </c>
      <c r="N21" s="10">
        <f>+VLOOKUP($B21,Gesamt!$A$5:$Q$286,13,FALSE)</f>
        <v>0</v>
      </c>
      <c r="O21" s="10">
        <f>+VLOOKUP($B21,Gesamt!$A$5:$Q$286,14,FALSE)</f>
        <v>0</v>
      </c>
      <c r="P21" s="10">
        <f>+VLOOKUP($B21,Gesamt!$A$5:$Q$286,15,FALSE)</f>
        <v>0</v>
      </c>
      <c r="Q21" s="10">
        <f>+VLOOKUP($B21,Gesamt!$A$5:$Q$286,16,FALSE)</f>
        <v>0</v>
      </c>
      <c r="R21" s="10">
        <f t="shared" si="2"/>
        <v>144.1</v>
      </c>
      <c r="S21" s="8">
        <f t="shared" si="3"/>
        <v>-144.1</v>
      </c>
    </row>
    <row r="22" spans="1:19" ht="12.75">
      <c r="A22" s="1">
        <f t="shared" si="1"/>
        <v>15</v>
      </c>
      <c r="B22" s="26">
        <v>311</v>
      </c>
      <c r="C22" s="2" t="str">
        <f>+VLOOKUP($B22,Gesamt!$A$5:$D$286,2,FALSE)</f>
        <v>Hummels</v>
      </c>
      <c r="D22" s="2" t="str">
        <f>+VLOOKUP($B22,Gesamt!$A$5:$D$286,3,FALSE)</f>
        <v>Melissa</v>
      </c>
      <c r="E22" s="1" t="str">
        <f>+VLOOKUP($B22,Gesamt!$A$5:$D$286,4,FALSE)</f>
        <v>Stromberg</v>
      </c>
      <c r="F22" s="10" t="str">
        <f>+VLOOKUP($B22,Gesamt!$A$5:$F$286,5,FALSE)</f>
        <v>35,33</v>
      </c>
      <c r="G22" s="10" t="str">
        <f>+VLOOKUP($B22,Gesamt!$A$5:$G$286,6,FALSE)</f>
        <v>36,25</v>
      </c>
      <c r="H22" s="10" t="str">
        <f>+VLOOKUP($B22,Gesamt!$A$5:$H$286,7,FALSE)</f>
        <v>36,20</v>
      </c>
      <c r="I22" s="10" t="str">
        <f>+VLOOKUP($B22,Gesamt!$A$5:$I$286,8,FALSE)</f>
        <v>36,63</v>
      </c>
      <c r="J22" s="10">
        <f>+VLOOKUP($B22,Gesamt!$A$5:$Q$286,9,FALSE)</f>
        <v>0</v>
      </c>
      <c r="K22" s="10">
        <f>+VLOOKUP($B22,Gesamt!$A$5:$Q$286,10,FALSE)</f>
        <v>0</v>
      </c>
      <c r="L22" s="10">
        <f>+VLOOKUP($B22,Gesamt!$A$5:$Q$286,11,FALSE)</f>
        <v>0</v>
      </c>
      <c r="M22" s="10">
        <f>+VLOOKUP($B22,Gesamt!$A$5:$Q$286,12,FALSE)</f>
        <v>0</v>
      </c>
      <c r="N22" s="10">
        <f>+VLOOKUP($B22,Gesamt!$A$5:$Q$286,13,FALSE)</f>
        <v>0</v>
      </c>
      <c r="O22" s="10">
        <f>+VLOOKUP($B22,Gesamt!$A$5:$Q$286,14,FALSE)</f>
        <v>0</v>
      </c>
      <c r="P22" s="10">
        <f>+VLOOKUP($B22,Gesamt!$A$5:$Q$286,15,FALSE)</f>
        <v>0</v>
      </c>
      <c r="Q22" s="10">
        <f>+VLOOKUP($B22,Gesamt!$A$5:$Q$286,16,FALSE)</f>
        <v>0</v>
      </c>
      <c r="R22" s="10">
        <f t="shared" si="2"/>
        <v>144.41</v>
      </c>
      <c r="S22" s="8">
        <f t="shared" si="3"/>
        <v>-144.41</v>
      </c>
    </row>
    <row r="23" spans="1:19" ht="12.75">
      <c r="A23" s="1">
        <f t="shared" si="1"/>
        <v>16</v>
      </c>
      <c r="B23" s="26">
        <v>353</v>
      </c>
      <c r="C23" s="2" t="str">
        <f>+VLOOKUP($B23,Gesamt!$A$5:$D$286,2,FALSE)</f>
        <v>Komp</v>
      </c>
      <c r="D23" s="2" t="str">
        <f>+VLOOKUP($B23,Gesamt!$A$5:$D$286,3,FALSE)</f>
        <v>Daniel</v>
      </c>
      <c r="E23" s="1" t="str">
        <f>+VLOOKUP($B23,Gesamt!$A$5:$D$286,4,FALSE)</f>
        <v>Overath</v>
      </c>
      <c r="F23" s="10" t="str">
        <f>+VLOOKUP($B23,Gesamt!$A$5:$F$286,5,FALSE)</f>
        <v>35,64</v>
      </c>
      <c r="G23" s="10" t="str">
        <f>+VLOOKUP($B23,Gesamt!$A$5:$G$286,6,FALSE)</f>
        <v>36,62</v>
      </c>
      <c r="H23" s="10" t="str">
        <f>+VLOOKUP($B23,Gesamt!$A$5:$H$286,7,FALSE)</f>
        <v>36,14</v>
      </c>
      <c r="I23" s="10" t="str">
        <f>+VLOOKUP($B23,Gesamt!$A$5:$I$286,8,FALSE)</f>
        <v>36,62</v>
      </c>
      <c r="J23" s="10">
        <f>+VLOOKUP($B23,Gesamt!$A$5:$Q$286,9,FALSE)</f>
        <v>0</v>
      </c>
      <c r="K23" s="10">
        <f>+VLOOKUP($B23,Gesamt!$A$5:$Q$286,10,FALSE)</f>
        <v>0</v>
      </c>
      <c r="L23" s="10">
        <f>+VLOOKUP($B23,Gesamt!$A$5:$Q$286,11,FALSE)</f>
        <v>0</v>
      </c>
      <c r="M23" s="10">
        <f>+VLOOKUP($B23,Gesamt!$A$5:$Q$286,12,FALSE)</f>
        <v>0</v>
      </c>
      <c r="N23" s="10">
        <f>+VLOOKUP($B23,Gesamt!$A$5:$Q$286,13,FALSE)</f>
        <v>0</v>
      </c>
      <c r="O23" s="10">
        <f>+VLOOKUP($B23,Gesamt!$A$5:$Q$286,14,FALSE)</f>
        <v>0</v>
      </c>
      <c r="P23" s="10">
        <f>+VLOOKUP($B23,Gesamt!$A$5:$Q$286,15,FALSE)</f>
        <v>0</v>
      </c>
      <c r="Q23" s="10">
        <f>+VLOOKUP($B23,Gesamt!$A$5:$Q$286,16,FALSE)</f>
        <v>0</v>
      </c>
      <c r="R23" s="10">
        <f t="shared" si="2"/>
        <v>145.02</v>
      </c>
      <c r="S23" s="8">
        <f t="shared" si="3"/>
        <v>-145.02</v>
      </c>
    </row>
    <row r="24" spans="1:19" ht="12.75">
      <c r="A24" s="1">
        <f t="shared" si="1"/>
        <v>17</v>
      </c>
      <c r="B24" s="26">
        <v>346</v>
      </c>
      <c r="C24" s="2" t="str">
        <f>+VLOOKUP($B24,Gesamt!$A$5:$D$286,2,FALSE)</f>
        <v>Plinius</v>
      </c>
      <c r="D24" s="2" t="str">
        <f>+VLOOKUP($B24,Gesamt!$A$5:$D$286,3,FALSE)</f>
        <v>Erik</v>
      </c>
      <c r="E24" s="1" t="str">
        <f>+VLOOKUP($B24,Gesamt!$A$5:$D$286,4,FALSE)</f>
        <v>Bad Bentheim</v>
      </c>
      <c r="F24" s="10" t="str">
        <f>+VLOOKUP($B24,Gesamt!$A$5:$F$286,5,FALSE)</f>
        <v>36,37</v>
      </c>
      <c r="G24" s="10" t="str">
        <f>+VLOOKUP($B24,Gesamt!$A$5:$G$286,6,FALSE)</f>
        <v>36,05</v>
      </c>
      <c r="H24" s="10" t="str">
        <f>+VLOOKUP($B24,Gesamt!$A$5:$H$286,7,FALSE)</f>
        <v>36,29</v>
      </c>
      <c r="I24" s="10" t="str">
        <f>+VLOOKUP($B24,Gesamt!$A$5:$I$286,8,FALSE)</f>
        <v>36,34</v>
      </c>
      <c r="J24" s="10">
        <f>+VLOOKUP($B24,Gesamt!$A$5:$Q$286,9,FALSE)</f>
        <v>0</v>
      </c>
      <c r="K24" s="10">
        <f>+VLOOKUP($B24,Gesamt!$A$5:$Q$286,10,FALSE)</f>
        <v>0</v>
      </c>
      <c r="L24" s="10">
        <f>+VLOOKUP($B24,Gesamt!$A$5:$Q$286,11,FALSE)</f>
        <v>0</v>
      </c>
      <c r="M24" s="10">
        <f>+VLOOKUP($B24,Gesamt!$A$5:$Q$286,12,FALSE)</f>
        <v>0</v>
      </c>
      <c r="N24" s="10">
        <f>+VLOOKUP($B24,Gesamt!$A$5:$Q$286,13,FALSE)</f>
        <v>0</v>
      </c>
      <c r="O24" s="10">
        <f>+VLOOKUP($B24,Gesamt!$A$5:$Q$286,14,FALSE)</f>
        <v>0</v>
      </c>
      <c r="P24" s="10">
        <f>+VLOOKUP($B24,Gesamt!$A$5:$Q$286,15,FALSE)</f>
        <v>0</v>
      </c>
      <c r="Q24" s="10">
        <f>+VLOOKUP($B24,Gesamt!$A$5:$Q$286,16,FALSE)</f>
        <v>0</v>
      </c>
      <c r="R24" s="10">
        <f t="shared" si="2"/>
        <v>145.05</v>
      </c>
      <c r="S24" s="8">
        <f t="shared" si="3"/>
        <v>-145.05</v>
      </c>
    </row>
    <row r="25" spans="1:19" ht="12.75">
      <c r="A25" s="1">
        <f t="shared" si="1"/>
        <v>18</v>
      </c>
      <c r="B25" s="1">
        <v>317</v>
      </c>
      <c r="C25" s="2" t="str">
        <f>+VLOOKUP($B25,Gesamt!$A$5:$D$286,2,FALSE)</f>
        <v>Näther</v>
      </c>
      <c r="D25" s="2" t="str">
        <f>+VLOOKUP($B25,Gesamt!$A$5:$D$286,3,FALSE)</f>
        <v>Jacqueline</v>
      </c>
      <c r="E25" s="1" t="str">
        <f>+VLOOKUP($B25,Gesamt!$A$5:$D$286,4,FALSE)</f>
        <v>Xanten</v>
      </c>
      <c r="F25" s="10" t="str">
        <f>+VLOOKUP($B25,Gesamt!$A$5:$F$286,5,FALSE)</f>
        <v>35,53</v>
      </c>
      <c r="G25" s="10" t="str">
        <f>+VLOOKUP($B25,Gesamt!$A$5:$G$286,6,FALSE)</f>
        <v>36,80</v>
      </c>
      <c r="H25" s="10" t="str">
        <f>+VLOOKUP($B25,Gesamt!$A$5:$H$286,7,FALSE)</f>
        <v>36,23</v>
      </c>
      <c r="I25" s="10" t="str">
        <f>+VLOOKUP($B25,Gesamt!$A$5:$I$286,8,FALSE)</f>
        <v>36,64</v>
      </c>
      <c r="J25" s="10">
        <f>+VLOOKUP($B25,Gesamt!$A$5:$Q$286,9,FALSE)</f>
        <v>0</v>
      </c>
      <c r="K25" s="10">
        <f>+VLOOKUP($B25,Gesamt!$A$5:$Q$286,10,FALSE)</f>
        <v>0</v>
      </c>
      <c r="L25" s="10">
        <f>+VLOOKUP($B25,Gesamt!$A$5:$Q$286,11,FALSE)</f>
        <v>0</v>
      </c>
      <c r="M25" s="10">
        <f>+VLOOKUP($B25,Gesamt!$A$5:$Q$286,12,FALSE)</f>
        <v>0</v>
      </c>
      <c r="N25" s="10">
        <f>+VLOOKUP($B25,Gesamt!$A$5:$Q$286,13,FALSE)</f>
        <v>0</v>
      </c>
      <c r="O25" s="10">
        <f>+VLOOKUP($B25,Gesamt!$A$5:$Q$286,14,FALSE)</f>
        <v>0</v>
      </c>
      <c r="P25" s="10">
        <f>+VLOOKUP($B25,Gesamt!$A$5:$Q$286,15,FALSE)</f>
        <v>0</v>
      </c>
      <c r="Q25" s="10">
        <f>+VLOOKUP($B25,Gesamt!$A$5:$Q$286,16,FALSE)</f>
        <v>0</v>
      </c>
      <c r="R25" s="10">
        <f t="shared" si="2"/>
        <v>145.2</v>
      </c>
      <c r="S25" s="8">
        <f t="shared" si="3"/>
        <v>-145.2</v>
      </c>
    </row>
    <row r="26" spans="1:19" ht="12.75">
      <c r="A26" s="1">
        <f t="shared" si="1"/>
        <v>18</v>
      </c>
      <c r="B26" s="26">
        <v>350</v>
      </c>
      <c r="C26" s="2" t="str">
        <f>+VLOOKUP($B26,Gesamt!$A$5:$D$286,2,FALSE)</f>
        <v>Linke</v>
      </c>
      <c r="D26" s="2" t="str">
        <f>+VLOOKUP($B26,Gesamt!$A$5:$D$286,3,FALSE)</f>
        <v>Moritz</v>
      </c>
      <c r="E26" s="1" t="str">
        <f>+VLOOKUP($B26,Gesamt!$A$5:$D$286,4,FALSE)</f>
        <v>Havixbeck</v>
      </c>
      <c r="F26" s="10" t="str">
        <f>+VLOOKUP($B26,Gesamt!$A$5:$F$286,5,FALSE)</f>
        <v>35,93</v>
      </c>
      <c r="G26" s="10" t="str">
        <f>+VLOOKUP($B26,Gesamt!$A$5:$G$286,6,FALSE)</f>
        <v>36,37</v>
      </c>
      <c r="H26" s="10" t="str">
        <f>+VLOOKUP($B26,Gesamt!$A$5:$H$286,7,FALSE)</f>
        <v>35,82</v>
      </c>
      <c r="I26" s="10" t="str">
        <f>+VLOOKUP($B26,Gesamt!$A$5:$I$286,8,FALSE)</f>
        <v>37,08</v>
      </c>
      <c r="J26" s="10">
        <f>+VLOOKUP($B26,Gesamt!$A$5:$Q$286,9,FALSE)</f>
        <v>0</v>
      </c>
      <c r="K26" s="10">
        <f>+VLOOKUP($B26,Gesamt!$A$5:$Q$286,10,FALSE)</f>
        <v>0</v>
      </c>
      <c r="L26" s="10">
        <f>+VLOOKUP($B26,Gesamt!$A$5:$Q$286,11,FALSE)</f>
        <v>0</v>
      </c>
      <c r="M26" s="10">
        <f>+VLOOKUP($B26,Gesamt!$A$5:$Q$286,12,FALSE)</f>
        <v>0</v>
      </c>
      <c r="N26" s="10">
        <f>+VLOOKUP($B26,Gesamt!$A$5:$Q$286,13,FALSE)</f>
        <v>0</v>
      </c>
      <c r="O26" s="10">
        <f>+VLOOKUP($B26,Gesamt!$A$5:$Q$286,14,FALSE)</f>
        <v>0</v>
      </c>
      <c r="P26" s="10">
        <f>+VLOOKUP($B26,Gesamt!$A$5:$Q$286,15,FALSE)</f>
        <v>0</v>
      </c>
      <c r="Q26" s="10">
        <f>+VLOOKUP($B26,Gesamt!$A$5:$Q$286,16,FALSE)</f>
        <v>0</v>
      </c>
      <c r="R26" s="10">
        <f t="shared" si="2"/>
        <v>145.2</v>
      </c>
      <c r="S26" s="8">
        <f t="shared" si="3"/>
        <v>-145.2</v>
      </c>
    </row>
    <row r="27" spans="1:19" ht="12.75">
      <c r="A27" s="1">
        <f t="shared" si="1"/>
        <v>20</v>
      </c>
      <c r="B27" s="26">
        <v>324</v>
      </c>
      <c r="C27" s="2" t="str">
        <f>+VLOOKUP($B27,Gesamt!$A$5:$D$286,2,FALSE)</f>
        <v>Overwaul</v>
      </c>
      <c r="D27" s="2" t="str">
        <f>+VLOOKUP($B27,Gesamt!$A$5:$D$286,3,FALSE)</f>
        <v>Marius</v>
      </c>
      <c r="E27" s="1" t="str">
        <f>+VLOOKUP($B27,Gesamt!$A$5:$D$286,4,FALSE)</f>
        <v>Havixbeck</v>
      </c>
      <c r="F27" s="10" t="str">
        <f>+VLOOKUP($B27,Gesamt!$A$5:$F$286,5,FALSE)</f>
        <v>36,14</v>
      </c>
      <c r="G27" s="10" t="str">
        <f>+VLOOKUP($B27,Gesamt!$A$5:$G$286,6,FALSE)</f>
        <v>36,39</v>
      </c>
      <c r="H27" s="10" t="str">
        <f>+VLOOKUP($B27,Gesamt!$A$5:$H$286,7,FALSE)</f>
        <v>36,22</v>
      </c>
      <c r="I27" s="10" t="str">
        <f>+VLOOKUP($B27,Gesamt!$A$5:$I$286,8,FALSE)</f>
        <v>36,57</v>
      </c>
      <c r="J27" s="10">
        <f>+VLOOKUP($B27,Gesamt!$A$5:$Q$286,9,FALSE)</f>
        <v>0</v>
      </c>
      <c r="K27" s="10">
        <f>+VLOOKUP($B27,Gesamt!$A$5:$Q$286,10,FALSE)</f>
        <v>0</v>
      </c>
      <c r="L27" s="10">
        <f>+VLOOKUP($B27,Gesamt!$A$5:$Q$286,11,FALSE)</f>
        <v>0</v>
      </c>
      <c r="M27" s="10">
        <f>+VLOOKUP($B27,Gesamt!$A$5:$Q$286,12,FALSE)</f>
        <v>0</v>
      </c>
      <c r="N27" s="10">
        <f>+VLOOKUP($B27,Gesamt!$A$5:$Q$286,13,FALSE)</f>
        <v>0</v>
      </c>
      <c r="O27" s="10">
        <f>+VLOOKUP($B27,Gesamt!$A$5:$Q$286,14,FALSE)</f>
        <v>0</v>
      </c>
      <c r="P27" s="10">
        <f>+VLOOKUP($B27,Gesamt!$A$5:$Q$286,15,FALSE)</f>
        <v>0</v>
      </c>
      <c r="Q27" s="10">
        <f>+VLOOKUP($B27,Gesamt!$A$5:$Q$286,16,FALSE)</f>
        <v>0</v>
      </c>
      <c r="R27" s="10">
        <f t="shared" si="2"/>
        <v>145.32</v>
      </c>
      <c r="S27" s="8">
        <f t="shared" si="3"/>
        <v>-145.32</v>
      </c>
    </row>
    <row r="28" spans="1:19" ht="12.75">
      <c r="A28" s="1">
        <f t="shared" si="1"/>
        <v>21</v>
      </c>
      <c r="B28" s="26">
        <v>352</v>
      </c>
      <c r="C28" s="2" t="str">
        <f>+VLOOKUP($B28,Gesamt!$A$5:$D$286,2,FALSE)</f>
        <v>Eckert</v>
      </c>
      <c r="D28" s="2" t="str">
        <f>+VLOOKUP($B28,Gesamt!$A$5:$D$286,3,FALSE)</f>
        <v>Sebastian</v>
      </c>
      <c r="E28" s="1" t="str">
        <f>+VLOOKUP($B28,Gesamt!$A$5:$D$286,4,FALSE)</f>
        <v>Overath</v>
      </c>
      <c r="F28" s="10" t="str">
        <f>+VLOOKUP($B28,Gesamt!$A$5:$F$286,5,FALSE)</f>
        <v>36,07</v>
      </c>
      <c r="G28" s="10" t="str">
        <f>+VLOOKUP($B28,Gesamt!$A$5:$G$286,6,FALSE)</f>
        <v>36,48</v>
      </c>
      <c r="H28" s="10" t="str">
        <f>+VLOOKUP($B28,Gesamt!$A$5:$H$286,7,FALSE)</f>
        <v>36,65</v>
      </c>
      <c r="I28" s="10" t="str">
        <f>+VLOOKUP($B28,Gesamt!$A$5:$I$286,8,FALSE)</f>
        <v>36,60</v>
      </c>
      <c r="J28" s="10">
        <f>+VLOOKUP($B28,Gesamt!$A$5:$Q$286,9,FALSE)</f>
        <v>0</v>
      </c>
      <c r="K28" s="10">
        <f>+VLOOKUP($B28,Gesamt!$A$5:$Q$286,10,FALSE)</f>
        <v>0</v>
      </c>
      <c r="L28" s="10">
        <f>+VLOOKUP($B28,Gesamt!$A$5:$Q$286,11,FALSE)</f>
        <v>0</v>
      </c>
      <c r="M28" s="10">
        <f>+VLOOKUP($B28,Gesamt!$A$5:$Q$286,12,FALSE)</f>
        <v>0</v>
      </c>
      <c r="N28" s="10">
        <f>+VLOOKUP($B28,Gesamt!$A$5:$Q$286,13,FALSE)</f>
        <v>0</v>
      </c>
      <c r="O28" s="10">
        <f>+VLOOKUP($B28,Gesamt!$A$5:$Q$286,14,FALSE)</f>
        <v>0</v>
      </c>
      <c r="P28" s="10">
        <f>+VLOOKUP($B28,Gesamt!$A$5:$Q$286,15,FALSE)</f>
        <v>0</v>
      </c>
      <c r="Q28" s="10">
        <f>+VLOOKUP($B28,Gesamt!$A$5:$Q$286,16,FALSE)</f>
        <v>0</v>
      </c>
      <c r="R28" s="10">
        <f t="shared" si="2"/>
        <v>145.8</v>
      </c>
      <c r="S28" s="8">
        <f t="shared" si="3"/>
        <v>-145.8</v>
      </c>
    </row>
    <row r="29" spans="1:19" ht="12.75">
      <c r="A29" s="1">
        <f t="shared" si="1"/>
        <v>22</v>
      </c>
      <c r="B29" s="26">
        <v>326</v>
      </c>
      <c r="C29" s="2" t="str">
        <f>+VLOOKUP($B29,Gesamt!$A$5:$D$286,2,FALSE)</f>
        <v>Stoll</v>
      </c>
      <c r="D29" s="2" t="str">
        <f>+VLOOKUP($B29,Gesamt!$A$5:$D$286,3,FALSE)</f>
        <v>Johannes</v>
      </c>
      <c r="E29" s="1" t="str">
        <f>+VLOOKUP($B29,Gesamt!$A$5:$D$286,4,FALSE)</f>
        <v>Kerpen</v>
      </c>
      <c r="F29" s="10" t="str">
        <f>+VLOOKUP($B29,Gesamt!$A$5:$F$286,5,FALSE)</f>
        <v>35,93</v>
      </c>
      <c r="G29" s="10" t="str">
        <f>+VLOOKUP($B29,Gesamt!$A$5:$G$286,6,FALSE)</f>
        <v>36,79</v>
      </c>
      <c r="H29" s="10" t="str">
        <f>+VLOOKUP($B29,Gesamt!$A$5:$H$286,7,FALSE)</f>
        <v>36,22</v>
      </c>
      <c r="I29" s="10" t="str">
        <f>+VLOOKUP($B29,Gesamt!$A$5:$I$286,8,FALSE)</f>
        <v>36,90</v>
      </c>
      <c r="J29" s="10">
        <f>+VLOOKUP($B29,Gesamt!$A$5:$Q$286,9,FALSE)</f>
        <v>0</v>
      </c>
      <c r="K29" s="10">
        <f>+VLOOKUP($B29,Gesamt!$A$5:$Q$286,10,FALSE)</f>
        <v>0</v>
      </c>
      <c r="L29" s="10">
        <f>+VLOOKUP($B29,Gesamt!$A$5:$Q$286,11,FALSE)</f>
        <v>0</v>
      </c>
      <c r="M29" s="10">
        <f>+VLOOKUP($B29,Gesamt!$A$5:$Q$286,12,FALSE)</f>
        <v>0</v>
      </c>
      <c r="N29" s="10">
        <f>+VLOOKUP($B29,Gesamt!$A$5:$Q$286,13,FALSE)</f>
        <v>0</v>
      </c>
      <c r="O29" s="10">
        <f>+VLOOKUP($B29,Gesamt!$A$5:$Q$286,14,FALSE)</f>
        <v>0</v>
      </c>
      <c r="P29" s="10">
        <f>+VLOOKUP($B29,Gesamt!$A$5:$Q$286,15,FALSE)</f>
        <v>0</v>
      </c>
      <c r="Q29" s="10">
        <f>+VLOOKUP($B29,Gesamt!$A$5:$Q$286,16,FALSE)</f>
        <v>0</v>
      </c>
      <c r="R29" s="10">
        <f t="shared" si="2"/>
        <v>145.84</v>
      </c>
      <c r="S29" s="8">
        <f t="shared" si="3"/>
        <v>-145.84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U2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MIN(F8:F12)</f>
        <v>0</v>
      </c>
      <c r="G5" s="10">
        <f t="shared" si="0"/>
        <v>36.54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4" t="s">
        <v>16</v>
      </c>
      <c r="M6" s="34"/>
      <c r="N6" s="34"/>
      <c r="O6" s="34"/>
      <c r="P6" s="34"/>
      <c r="Q6" s="34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5">IF(R8&gt;0,RANK(S8,S$1:S$65536),0)</f>
        <v>1</v>
      </c>
      <c r="B8" s="26">
        <v>514</v>
      </c>
      <c r="C8" s="2" t="str">
        <f>+VLOOKUP($B8,Gesamt!$A$5:$D$286,2,FALSE)</f>
        <v>Förster</v>
      </c>
      <c r="D8" s="2" t="str">
        <f>+VLOOKUP($B8,Gesamt!$A$5:$D$286,3,FALSE)</f>
        <v>Lars</v>
      </c>
      <c r="E8" s="1" t="str">
        <f>+VLOOKUP($B8,Gesamt!$A$5:$D$286,4,FALSE)</f>
        <v>Simmerath</v>
      </c>
      <c r="F8" s="10" t="str">
        <f>+VLOOKUP($B8,Gesamt!$A$5:$F$286,5,FALSE)</f>
        <v>35,24</v>
      </c>
      <c r="G8" s="10" t="str">
        <f>+VLOOKUP($B8,Gesamt!$A$5:$G$286,6,FALSE)</f>
        <v>36,29</v>
      </c>
      <c r="H8" s="10" t="str">
        <f>+VLOOKUP($B8,Gesamt!$A$5:$H$286,7,FALSE)</f>
        <v>35,35</v>
      </c>
      <c r="I8" s="10" t="str">
        <f>+VLOOKUP($B8,Gesamt!$A$5:$I$286,8,FALSE)</f>
        <v>35,88</v>
      </c>
      <c r="J8" s="10">
        <f>+VLOOKUP($B8,Gesamt!$A$5:$Q$286,9,FALSE)</f>
        <v>0</v>
      </c>
      <c r="K8" s="10">
        <f>+VLOOKUP($B8,Gesamt!$A$5:$Q$286,10,FALSE)</f>
        <v>0</v>
      </c>
      <c r="L8" s="10">
        <f>+VLOOKUP($B8,Gesamt!$A$5:$Q$286,11,FALSE)</f>
        <v>0</v>
      </c>
      <c r="M8" s="10">
        <f>+VLOOKUP($B8,Gesamt!$A$5:$Q$286,12,FALSE)</f>
        <v>0</v>
      </c>
      <c r="N8" s="10">
        <f>+VLOOKUP($B8,Gesamt!$A$5:$Q$286,13,FALSE)</f>
        <v>0</v>
      </c>
      <c r="O8" s="10">
        <f>+VLOOKUP($B8,Gesamt!$A$5:$Q$286,14,FALSE)</f>
        <v>0</v>
      </c>
      <c r="P8" s="10">
        <f>+VLOOKUP($B8,Gesamt!$A$5:$Q$286,15,FALSE)</f>
        <v>0</v>
      </c>
      <c r="Q8" s="10">
        <f>+VLOOKUP($B8,Gesamt!$A$5:$Q$286,16,FALSE)</f>
        <v>0</v>
      </c>
      <c r="R8" s="10">
        <f aca="true" t="shared" si="2" ref="R8:R13">(F8*$F$4+G8*$G$4+H8*$H$4+I8*$I$4+J8*$J$4+K8*$K$4+L8*$F$4+M8*$G$4+N8*$H$4+O8*$I$4+P8*$J$4+Q8*$J$4)</f>
        <v>142.76</v>
      </c>
      <c r="S8" s="8">
        <f aca="true" t="shared" si="3" ref="S8:S15">IF(R8&gt;0,R8*-1,-1000)</f>
        <v>-142.76</v>
      </c>
    </row>
    <row r="9" spans="1:19" ht="12.75">
      <c r="A9" s="1">
        <f t="shared" si="1"/>
        <v>2</v>
      </c>
      <c r="B9" s="26">
        <v>508</v>
      </c>
      <c r="C9" s="2" t="str">
        <f>+VLOOKUP($B9,Gesamt!$A$5:$D$286,2,FALSE)</f>
        <v>Voß</v>
      </c>
      <c r="D9" s="2" t="str">
        <f>+VLOOKUP($B9,Gesamt!$A$5:$D$286,3,FALSE)</f>
        <v>Marie-Charlotte</v>
      </c>
      <c r="E9" s="1" t="str">
        <f>+VLOOKUP($B9,Gesamt!$A$5:$D$286,4,FALSE)</f>
        <v>Bergkamen</v>
      </c>
      <c r="F9" s="10" t="str">
        <f>+VLOOKUP($B9,Gesamt!$A$5:$F$286,5,FALSE)</f>
        <v>35,52</v>
      </c>
      <c r="G9" s="10" t="str">
        <f>+VLOOKUP($B9,Gesamt!$A$5:$G$286,6,FALSE)</f>
        <v>36,23</v>
      </c>
      <c r="H9" s="10" t="str">
        <f>+VLOOKUP($B9,Gesamt!$A$5:$H$286,7,FALSE)</f>
        <v>35,51</v>
      </c>
      <c r="I9" s="10" t="str">
        <f>+VLOOKUP($B9,Gesamt!$A$5:$I$286,8,FALSE)</f>
        <v>35,67</v>
      </c>
      <c r="J9" s="10">
        <f>+VLOOKUP($B9,Gesamt!$A$5:$Q$286,9,FALSE)</f>
        <v>0</v>
      </c>
      <c r="K9" s="10">
        <f>+VLOOKUP($B9,Gesamt!$A$5:$Q$286,10,FALSE)</f>
        <v>0</v>
      </c>
      <c r="L9" s="10">
        <f>+VLOOKUP($B9,Gesamt!$A$5:$Q$286,11,FALSE)</f>
        <v>0</v>
      </c>
      <c r="M9" s="10">
        <f>+VLOOKUP($B9,Gesamt!$A$5:$Q$286,12,FALSE)</f>
        <v>0</v>
      </c>
      <c r="N9" s="10">
        <f>+VLOOKUP($B9,Gesamt!$A$5:$Q$286,13,FALSE)</f>
        <v>0</v>
      </c>
      <c r="O9" s="10">
        <f>+VLOOKUP($B9,Gesamt!$A$5:$Q$286,14,FALSE)</f>
        <v>0</v>
      </c>
      <c r="P9" s="10">
        <f>+VLOOKUP($B9,Gesamt!$A$5:$Q$286,15,FALSE)</f>
        <v>0</v>
      </c>
      <c r="Q9" s="10">
        <f>+VLOOKUP($B9,Gesamt!$A$5:$Q$286,16,FALSE)</f>
        <v>0</v>
      </c>
      <c r="R9" s="10">
        <f t="shared" si="2"/>
        <v>142.93</v>
      </c>
      <c r="S9" s="8">
        <f t="shared" si="3"/>
        <v>-142.93</v>
      </c>
    </row>
    <row r="10" spans="1:19" ht="12.75">
      <c r="A10" s="1">
        <f t="shared" si="1"/>
        <v>3</v>
      </c>
      <c r="B10" s="26">
        <v>504</v>
      </c>
      <c r="C10" s="2" t="str">
        <f>+VLOOKUP($B10,Gesamt!$A$5:$D$286,2,FALSE)</f>
        <v>Jost</v>
      </c>
      <c r="D10" s="2" t="str">
        <f>+VLOOKUP($B10,Gesamt!$A$5:$D$286,3,FALSE)</f>
        <v>Marcel</v>
      </c>
      <c r="E10" s="1" t="str">
        <f>+VLOOKUP($B10,Gesamt!$A$5:$D$286,4,FALSE)</f>
        <v>Kerpen</v>
      </c>
      <c r="F10" s="10" t="str">
        <f>+VLOOKUP($B10,Gesamt!$A$5:$F$286,5,FALSE)</f>
        <v>36,26</v>
      </c>
      <c r="G10" s="10" t="str">
        <f>+VLOOKUP($B10,Gesamt!$A$5:$G$286,6,FALSE)</f>
        <v>35,54</v>
      </c>
      <c r="H10" s="10" t="str">
        <f>+VLOOKUP($B10,Gesamt!$A$5:$H$286,7,FALSE)</f>
        <v>35,85</v>
      </c>
      <c r="I10" s="10" t="str">
        <f>+VLOOKUP($B10,Gesamt!$A$5:$I$286,8,FALSE)</f>
        <v>35,31</v>
      </c>
      <c r="J10" s="10">
        <f>+VLOOKUP($B10,Gesamt!$A$5:$Q$286,9,FALSE)</f>
        <v>0</v>
      </c>
      <c r="K10" s="10">
        <f>+VLOOKUP($B10,Gesamt!$A$5:$Q$286,10,FALSE)</f>
        <v>0</v>
      </c>
      <c r="L10" s="10">
        <f>+VLOOKUP($B10,Gesamt!$A$5:$Q$286,11,FALSE)</f>
        <v>0</v>
      </c>
      <c r="M10" s="10">
        <f>+VLOOKUP($B10,Gesamt!$A$5:$Q$286,12,FALSE)</f>
        <v>0</v>
      </c>
      <c r="N10" s="10">
        <f>+VLOOKUP($B10,Gesamt!$A$5:$Q$286,13,FALSE)</f>
        <v>0</v>
      </c>
      <c r="O10" s="10">
        <f>+VLOOKUP($B10,Gesamt!$A$5:$Q$286,14,FALSE)</f>
        <v>0</v>
      </c>
      <c r="P10" s="10">
        <f>+VLOOKUP($B10,Gesamt!$A$5:$Q$286,15,FALSE)</f>
        <v>0</v>
      </c>
      <c r="Q10" s="10">
        <f>+VLOOKUP($B10,Gesamt!$A$5:$Q$286,16,FALSE)</f>
        <v>0</v>
      </c>
      <c r="R10" s="10">
        <f t="shared" si="2"/>
        <v>142.96</v>
      </c>
      <c r="S10" s="8">
        <f t="shared" si="3"/>
        <v>-142.96</v>
      </c>
    </row>
    <row r="11" spans="1:19" ht="12.75">
      <c r="A11" s="1">
        <f t="shared" si="1"/>
        <v>4</v>
      </c>
      <c r="B11" s="26">
        <v>518</v>
      </c>
      <c r="C11" s="2" t="str">
        <f>+VLOOKUP($B11,Gesamt!$A$5:$D$286,2,FALSE)</f>
        <v>Lorenz</v>
      </c>
      <c r="D11" s="2" t="str">
        <f>+VLOOKUP($B11,Gesamt!$A$5:$D$286,3,FALSE)</f>
        <v>Lucas</v>
      </c>
      <c r="E11" s="1" t="str">
        <f>+VLOOKUP($B11,Gesamt!$A$5:$D$286,4,FALSE)</f>
        <v>Overath</v>
      </c>
      <c r="F11" s="10" t="str">
        <f>+VLOOKUP($B11,Gesamt!$A$5:$F$286,5,FALSE)</f>
        <v>35,91</v>
      </c>
      <c r="G11" s="10" t="str">
        <f>+VLOOKUP($B11,Gesamt!$A$5:$G$286,6,FALSE)</f>
        <v>36,01</v>
      </c>
      <c r="H11" s="10" t="str">
        <f>+VLOOKUP($B11,Gesamt!$A$5:$H$286,7,FALSE)</f>
        <v>36,26</v>
      </c>
      <c r="I11" s="10" t="str">
        <f>+VLOOKUP($B11,Gesamt!$A$5:$I$286,8,FALSE)</f>
        <v>36,10</v>
      </c>
      <c r="J11" s="10">
        <f>+VLOOKUP($B11,Gesamt!$A$5:$Q$286,9,FALSE)</f>
        <v>0</v>
      </c>
      <c r="K11" s="10">
        <f>+VLOOKUP($B11,Gesamt!$A$5:$Q$286,10,FALSE)</f>
        <v>0</v>
      </c>
      <c r="L11" s="10">
        <f>+VLOOKUP($B11,Gesamt!$A$5:$Q$286,11,FALSE)</f>
        <v>0</v>
      </c>
      <c r="M11" s="10">
        <f>+VLOOKUP($B11,Gesamt!$A$5:$Q$286,12,FALSE)</f>
        <v>0</v>
      </c>
      <c r="N11" s="10">
        <f>+VLOOKUP($B11,Gesamt!$A$5:$Q$286,13,FALSE)</f>
        <v>0</v>
      </c>
      <c r="O11" s="10">
        <f>+VLOOKUP($B11,Gesamt!$A$5:$Q$286,14,FALSE)</f>
        <v>0</v>
      </c>
      <c r="P11" s="10">
        <f>+VLOOKUP($B11,Gesamt!$A$5:$Q$286,15,FALSE)</f>
        <v>0</v>
      </c>
      <c r="Q11" s="10">
        <f>+VLOOKUP($B11,Gesamt!$A$5:$Q$286,16,FALSE)</f>
        <v>0</v>
      </c>
      <c r="R11" s="10">
        <f t="shared" si="2"/>
        <v>144.28</v>
      </c>
      <c r="S11" s="8">
        <f t="shared" si="3"/>
        <v>-144.28</v>
      </c>
    </row>
    <row r="12" spans="1:19" ht="12.75">
      <c r="A12" s="1">
        <f t="shared" si="1"/>
        <v>5</v>
      </c>
      <c r="B12" s="26">
        <v>519</v>
      </c>
      <c r="C12" s="2" t="str">
        <f>+VLOOKUP($B12,Gesamt!$A$5:$D$286,2,FALSE)</f>
        <v>Stagge</v>
      </c>
      <c r="D12" s="2" t="str">
        <f>+VLOOKUP($B12,Gesamt!$A$5:$D$286,3,FALSE)</f>
        <v>Jonas</v>
      </c>
      <c r="E12" s="1" t="str">
        <f>+VLOOKUP($B12,Gesamt!$A$5:$D$286,4,FALSE)</f>
        <v>Rheine</v>
      </c>
      <c r="F12" s="10" t="str">
        <f>+VLOOKUP($B12,Gesamt!$A$5:$F$286,5,FALSE)</f>
        <v>35,40</v>
      </c>
      <c r="G12" s="10">
        <v>36.54</v>
      </c>
      <c r="H12" s="10" t="str">
        <f>+VLOOKUP($B12,Gesamt!$A$5:$H$286,7,FALSE)</f>
        <v>36,20</v>
      </c>
      <c r="I12" s="10" t="str">
        <f>+VLOOKUP($B12,Gesamt!$A$5:$I$286,8,FALSE)</f>
        <v>36,29</v>
      </c>
      <c r="J12" s="10">
        <f>+VLOOKUP($B12,Gesamt!$A$5:$Q$286,9,FALSE)</f>
        <v>0</v>
      </c>
      <c r="K12" s="10">
        <f>+VLOOKUP($B12,Gesamt!$A$5:$Q$286,10,FALSE)</f>
        <v>0</v>
      </c>
      <c r="L12" s="10">
        <f>+VLOOKUP($B12,Gesamt!$A$5:$Q$286,11,FALSE)</f>
        <v>0</v>
      </c>
      <c r="M12" s="10">
        <f>+VLOOKUP($B12,Gesamt!$A$5:$Q$286,12,FALSE)</f>
        <v>0</v>
      </c>
      <c r="N12" s="10">
        <f>+VLOOKUP($B12,Gesamt!$A$5:$Q$286,13,FALSE)</f>
        <v>0</v>
      </c>
      <c r="O12" s="10">
        <f>+VLOOKUP($B12,Gesamt!$A$5:$Q$286,14,FALSE)</f>
        <v>0</v>
      </c>
      <c r="P12" s="10">
        <f>+VLOOKUP($B12,Gesamt!$A$5:$Q$286,15,FALSE)</f>
        <v>0</v>
      </c>
      <c r="Q12" s="10">
        <f>+VLOOKUP($B12,Gesamt!$A$5:$Q$286,16,FALSE)</f>
        <v>0</v>
      </c>
      <c r="R12" s="10">
        <f t="shared" si="2"/>
        <v>144.43</v>
      </c>
      <c r="S12" s="8">
        <f t="shared" si="3"/>
        <v>-144.43</v>
      </c>
    </row>
    <row r="13" spans="1:19" ht="12.75">
      <c r="A13" s="1">
        <f t="shared" si="1"/>
        <v>6</v>
      </c>
      <c r="B13" s="26">
        <v>515</v>
      </c>
      <c r="C13" s="2" t="str">
        <f>+VLOOKUP($B13,Gesamt!$A$5:$D$286,2,FALSE)</f>
        <v>Meyer</v>
      </c>
      <c r="D13" s="2" t="str">
        <f>+VLOOKUP($B13,Gesamt!$A$5:$D$286,3,FALSE)</f>
        <v>Patrick</v>
      </c>
      <c r="E13" s="1" t="str">
        <f>+VLOOKUP($B13,Gesamt!$A$5:$D$286,4,FALSE)</f>
        <v>Simmerath</v>
      </c>
      <c r="F13" s="10" t="str">
        <f>+VLOOKUP($B13,Gesamt!$A$5:$F$286,5,FALSE)</f>
        <v>36,14</v>
      </c>
      <c r="G13" s="10" t="str">
        <f>+VLOOKUP($B13,Gesamt!$A$5:$G$286,6,FALSE)</f>
        <v>36,32</v>
      </c>
      <c r="H13" s="10" t="str">
        <f>+VLOOKUP($B13,Gesamt!$A$5:$H$286,7,FALSE)</f>
        <v>36,11</v>
      </c>
      <c r="I13" s="10" t="str">
        <f>+VLOOKUP($B13,Gesamt!$A$5:$I$286,8,FALSE)</f>
        <v>35,98</v>
      </c>
      <c r="J13" s="10">
        <f>+VLOOKUP($B13,Gesamt!$A$5:$Q$286,9,FALSE)</f>
        <v>0</v>
      </c>
      <c r="K13" s="10">
        <f>+VLOOKUP($B13,Gesamt!$A$5:$Q$286,10,FALSE)</f>
        <v>0</v>
      </c>
      <c r="L13" s="10">
        <f>+VLOOKUP($B13,Gesamt!$A$5:$Q$286,11,FALSE)</f>
        <v>0</v>
      </c>
      <c r="M13" s="10">
        <f>+VLOOKUP($B13,Gesamt!$A$5:$Q$286,12,FALSE)</f>
        <v>0</v>
      </c>
      <c r="N13" s="10">
        <f>+VLOOKUP($B13,Gesamt!$A$5:$Q$286,13,FALSE)</f>
        <v>0</v>
      </c>
      <c r="O13" s="10">
        <f>+VLOOKUP($B13,Gesamt!$A$5:$Q$286,14,FALSE)</f>
        <v>0</v>
      </c>
      <c r="P13" s="10">
        <f>+VLOOKUP($B13,Gesamt!$A$5:$Q$286,15,FALSE)</f>
        <v>0</v>
      </c>
      <c r="Q13" s="10">
        <f>+VLOOKUP($B13,Gesamt!$A$5:$Q$286,16,FALSE)</f>
        <v>0</v>
      </c>
      <c r="R13" s="10">
        <f t="shared" si="2"/>
        <v>144.55</v>
      </c>
      <c r="S13" s="8">
        <f t="shared" si="3"/>
        <v>-144.55</v>
      </c>
    </row>
    <row r="14" spans="1:19" ht="12.75">
      <c r="A14" s="1">
        <f t="shared" si="1"/>
        <v>7</v>
      </c>
      <c r="B14" s="26">
        <v>510</v>
      </c>
      <c r="C14" s="2" t="str">
        <f>+VLOOKUP($B14,Gesamt!$A$5:$D$286,2,FALSE)</f>
        <v>Kelch</v>
      </c>
      <c r="D14" s="2" t="str">
        <f>+VLOOKUP($B14,Gesamt!$A$5:$D$286,3,FALSE)</f>
        <v>Ricarda</v>
      </c>
      <c r="E14" s="1" t="str">
        <f>+VLOOKUP($B14,Gesamt!$A$5:$D$286,4,FALSE)</f>
        <v>Bergkamen</v>
      </c>
      <c r="F14" s="10" t="str">
        <f>+VLOOKUP($B14,Gesamt!$A$5:$F$286,5,FALSE)</f>
        <v>35,82</v>
      </c>
      <c r="G14" s="10" t="str">
        <f>+VLOOKUP($B14,Gesamt!$A$5:$G$286,6,FALSE)</f>
        <v>36,78</v>
      </c>
      <c r="H14" s="10" t="str">
        <f>+VLOOKUP($B14,Gesamt!$A$5:$H$286,7,FALSE)</f>
        <v>36,36</v>
      </c>
      <c r="I14" s="10" t="str">
        <f>+VLOOKUP($B14,Gesamt!$A$5:$I$286,8,FALSE)</f>
        <v>36,48</v>
      </c>
      <c r="J14" s="10">
        <f>+VLOOKUP($B14,Gesamt!$A$5:$Q$286,9,FALSE)</f>
        <v>0</v>
      </c>
      <c r="K14" s="10">
        <f>+VLOOKUP($B14,Gesamt!$A$5:$Q$286,10,FALSE)</f>
        <v>0</v>
      </c>
      <c r="L14" s="10">
        <f>+VLOOKUP($B14,Gesamt!$A$5:$Q$286,11,FALSE)</f>
        <v>0</v>
      </c>
      <c r="M14" s="10">
        <f>+VLOOKUP($B14,Gesamt!$A$5:$Q$286,12,FALSE)</f>
        <v>0</v>
      </c>
      <c r="N14" s="10">
        <f>+VLOOKUP($B14,Gesamt!$A$5:$Q$286,13,FALSE)</f>
        <v>0</v>
      </c>
      <c r="O14" s="10">
        <f>+VLOOKUP($B14,Gesamt!$A$5:$Q$286,14,FALSE)</f>
        <v>0</v>
      </c>
      <c r="P14" s="10">
        <f>+VLOOKUP($B14,Gesamt!$A$5:$Q$286,15,FALSE)</f>
        <v>0</v>
      </c>
      <c r="Q14" s="10">
        <f>+VLOOKUP($B14,Gesamt!$A$5:$Q$286,16,FALSE)</f>
        <v>0</v>
      </c>
      <c r="R14" s="10">
        <f>(F14*$F$4+G14*$G$4+H14*$H$4+I14*$I$4+J14*$J$4+K14*$K$4+L14*$F$4+M14*$G$4+N14*$H$4+O14*$I$4+P14*$J$4+Q14*$J$4)</f>
        <v>145.44</v>
      </c>
      <c r="S14" s="8">
        <f t="shared" si="3"/>
        <v>-145.44</v>
      </c>
    </row>
    <row r="15" spans="1:19" ht="12.75">
      <c r="A15" s="1">
        <f t="shared" si="1"/>
        <v>8</v>
      </c>
      <c r="B15" s="26">
        <v>513</v>
      </c>
      <c r="C15" s="2" t="str">
        <f>+VLOOKUP($B15,Gesamt!$A$5:$D$286,2,FALSE)</f>
        <v>Huppertz</v>
      </c>
      <c r="D15" s="2" t="str">
        <f>+VLOOKUP($B15,Gesamt!$A$5:$D$286,3,FALSE)</f>
        <v>Lucas</v>
      </c>
      <c r="E15" s="1" t="str">
        <f>+VLOOKUP($B15,Gesamt!$A$5:$D$286,4,FALSE)</f>
        <v>Simmerath</v>
      </c>
      <c r="F15" s="10" t="str">
        <f>+VLOOKUP($B15,Gesamt!$A$5:$F$286,5,FALSE)</f>
        <v>36,37</v>
      </c>
      <c r="G15" s="10">
        <v>36.73</v>
      </c>
      <c r="H15" s="10" t="str">
        <f>+VLOOKUP($B15,Gesamt!$A$5:$H$286,7,FALSE)</f>
        <v>36,22</v>
      </c>
      <c r="I15" s="10" t="str">
        <f>+VLOOKUP($B15,Gesamt!$A$5:$I$286,8,FALSE)</f>
        <v>36,23</v>
      </c>
      <c r="J15" s="10">
        <f>+VLOOKUP($B15,Gesamt!$A$5:$Q$286,9,FALSE)</f>
        <v>0</v>
      </c>
      <c r="K15" s="10">
        <f>+VLOOKUP($B15,Gesamt!$A$5:$Q$286,10,FALSE)</f>
        <v>0</v>
      </c>
      <c r="L15" s="10">
        <f>+VLOOKUP($B15,Gesamt!$A$5:$Q$286,11,FALSE)</f>
        <v>0</v>
      </c>
      <c r="M15" s="10">
        <f>+VLOOKUP($B15,Gesamt!$A$5:$Q$286,12,FALSE)</f>
        <v>0</v>
      </c>
      <c r="N15" s="10">
        <f>+VLOOKUP($B15,Gesamt!$A$5:$Q$286,13,FALSE)</f>
        <v>0</v>
      </c>
      <c r="O15" s="10">
        <f>+VLOOKUP($B15,Gesamt!$A$5:$Q$286,14,FALSE)</f>
        <v>0</v>
      </c>
      <c r="P15" s="10">
        <f>+VLOOKUP($B15,Gesamt!$A$5:$Q$286,15,FALSE)</f>
        <v>0</v>
      </c>
      <c r="Q15" s="10">
        <f>+VLOOKUP($B15,Gesamt!$A$5:$Q$286,16,FALSE)</f>
        <v>0</v>
      </c>
      <c r="R15" s="10">
        <f>(F15*$F$4+G15*$G$4+H15*$H$4+I15*$I$4+J15*$J$4+K15*$K$4+L15*$F$4+M15*$G$4+N15*$H$4+O15*$I$4+P15*$J$4+Q15*$J$4)</f>
        <v>145.55</v>
      </c>
      <c r="S15" s="8">
        <f t="shared" si="3"/>
        <v>-145.55</v>
      </c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3:U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MIN(F8:F10)</f>
        <v>0</v>
      </c>
      <c r="G5" s="10">
        <f t="shared" si="0"/>
        <v>37.07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4" t="s">
        <v>16</v>
      </c>
      <c r="M6" s="34"/>
      <c r="N6" s="34"/>
      <c r="O6" s="34"/>
      <c r="P6" s="34"/>
      <c r="Q6" s="34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26">
        <v>502</v>
      </c>
      <c r="C8" s="2" t="str">
        <f>+VLOOKUP($B8,Gesamt!$A$5:$D$286,2,FALSE)</f>
        <v>Ricker</v>
      </c>
      <c r="D8" s="2" t="str">
        <f>+VLOOKUP($B8,Gesamt!$A$5:$D$286,3,FALSE)</f>
        <v>Denise</v>
      </c>
      <c r="E8" s="1" t="str">
        <f>+VLOOKUP($B8,Gesamt!$A$5:$D$286,4,FALSE)</f>
        <v>Billerbeck</v>
      </c>
      <c r="F8" s="10" t="str">
        <f>+VLOOKUP($B8,Gesamt!$A$5:$F$286,5,FALSE)</f>
        <v>36,10</v>
      </c>
      <c r="G8" s="10" t="str">
        <f>+VLOOKUP($B8,Gesamt!$A$5:$G$286,6,FALSE)</f>
        <v>36,08</v>
      </c>
      <c r="H8" s="10" t="str">
        <f>+VLOOKUP($B8,Gesamt!$A$5:$H$286,7,FALSE)</f>
        <v>35,54</v>
      </c>
      <c r="I8" s="10" t="str">
        <f>+VLOOKUP($B8,Gesamt!$A$5:$I$286,8,FALSE)</f>
        <v>35,65</v>
      </c>
      <c r="J8" s="10">
        <f>+VLOOKUP($B8,Gesamt!$A$5:$Q$286,9,FALSE)</f>
        <v>0</v>
      </c>
      <c r="K8" s="10">
        <f>+VLOOKUP($B8,Gesamt!$A$5:$Q$286,10,FALSE)</f>
        <v>0</v>
      </c>
      <c r="L8" s="10">
        <f>+VLOOKUP($B8,Gesamt!$A$5:$Q$286,11,FALSE)</f>
        <v>0</v>
      </c>
      <c r="M8" s="10">
        <f>+VLOOKUP($B8,Gesamt!$A$5:$Q$286,12,FALSE)</f>
        <v>0</v>
      </c>
      <c r="N8" s="10">
        <f>+VLOOKUP($B8,Gesamt!$A$5:$Q$286,13,FALSE)</f>
        <v>0</v>
      </c>
      <c r="O8" s="10">
        <f>+VLOOKUP($B8,Gesamt!$A$5:$Q$286,14,FALSE)</f>
        <v>0</v>
      </c>
      <c r="P8" s="10">
        <f>+VLOOKUP($B8,Gesamt!$A$5:$Q$286,15,FALSE)</f>
        <v>0</v>
      </c>
      <c r="Q8" s="10">
        <f>+VLOOKUP($B8,Gesamt!$A$5:$Q$286,16,FALSE)</f>
        <v>0</v>
      </c>
      <c r="R8" s="10">
        <f>(F8*$F$4+G8*$G$4+H8*$H$4+I8*$I$4+J8*$J$4+K8*$K$4+L8*$F$4+M8*$G$4+N8*$H$4+O8*$I$4+P8*$J$4+Q8*$J$4)</f>
        <v>143.37</v>
      </c>
      <c r="S8" s="8">
        <f>IF(R8&gt;0,R8*-1,-1000)</f>
        <v>-143.37</v>
      </c>
    </row>
    <row r="9" spans="1:19" ht="12.75">
      <c r="A9" s="1">
        <f>IF(R9&gt;0,RANK(S9,S:S),0)</f>
        <v>2</v>
      </c>
      <c r="B9" s="26">
        <v>512</v>
      </c>
      <c r="C9" s="2" t="str">
        <f>+VLOOKUP($B9,Gesamt!$A$5:$D$286,2,FALSE)</f>
        <v>Brolle</v>
      </c>
      <c r="D9" s="2" t="str">
        <f>+VLOOKUP($B9,Gesamt!$A$5:$D$286,3,FALSE)</f>
        <v>Felix</v>
      </c>
      <c r="E9" s="1" t="str">
        <f>+VLOOKUP($B9,Gesamt!$A$5:$D$286,4,FALSE)</f>
        <v>Billerbeck</v>
      </c>
      <c r="F9" s="10" t="str">
        <f>+VLOOKUP($B9,Gesamt!$A$5:$F$286,5,FALSE)</f>
        <v>35,48</v>
      </c>
      <c r="G9" s="10">
        <v>37.07</v>
      </c>
      <c r="H9" s="10" t="str">
        <f>+VLOOKUP($B9,Gesamt!$A$5:$H$286,7,FALSE)</f>
        <v>35,69</v>
      </c>
      <c r="I9" s="10" t="str">
        <f>+VLOOKUP($B9,Gesamt!$A$5:$I$286,8,FALSE)</f>
        <v>36,50</v>
      </c>
      <c r="J9" s="10">
        <f>+VLOOKUP($B9,Gesamt!$A$5:$Q$286,9,FALSE)</f>
        <v>0</v>
      </c>
      <c r="K9" s="10">
        <f>+VLOOKUP($B9,Gesamt!$A$5:$Q$286,10,FALSE)</f>
        <v>0</v>
      </c>
      <c r="L9" s="10">
        <f>+VLOOKUP($B9,Gesamt!$A$5:$Q$286,11,FALSE)</f>
        <v>0</v>
      </c>
      <c r="M9" s="10">
        <f>+VLOOKUP($B9,Gesamt!$A$5:$Q$286,12,FALSE)</f>
        <v>0</v>
      </c>
      <c r="N9" s="10">
        <f>+VLOOKUP($B9,Gesamt!$A$5:$Q$286,13,FALSE)</f>
        <v>0</v>
      </c>
      <c r="O9" s="10">
        <f>+VLOOKUP($B9,Gesamt!$A$5:$Q$286,14,FALSE)</f>
        <v>0</v>
      </c>
      <c r="P9" s="10">
        <f>+VLOOKUP($B9,Gesamt!$A$5:$Q$286,15,FALSE)</f>
        <v>0</v>
      </c>
      <c r="Q9" s="10">
        <f>+VLOOKUP($B9,Gesamt!$A$5:$Q$286,16,FALSE)</f>
        <v>0</v>
      </c>
      <c r="R9" s="10">
        <f>(F9*$F$4+G9*$G$4+H9*$H$4+I9*$I$4+J9*$J$4+K9*$K$4+L9*$F$4+M9*$G$4+N9*$H$4+O9*$I$4+P9*$J$4+Q9*$J$4)</f>
        <v>144.74</v>
      </c>
      <c r="S9" s="8">
        <f>IF(R9&gt;0,R9*-1,-1000)</f>
        <v>-144.74</v>
      </c>
    </row>
    <row r="10" spans="1:19" ht="12.75">
      <c r="A10" s="1">
        <f>IF(R10&gt;0,RANK(S10,S:S),0)</f>
        <v>3</v>
      </c>
      <c r="B10" s="26">
        <v>509</v>
      </c>
      <c r="C10" s="2" t="str">
        <f>+VLOOKUP($B10,Gesamt!$A$5:$D$286,2,FALSE)</f>
        <v>Wetter</v>
      </c>
      <c r="D10" s="2" t="str">
        <f>+VLOOKUP($B10,Gesamt!$A$5:$D$286,3,FALSE)</f>
        <v>Sebastian</v>
      </c>
      <c r="E10" s="1" t="str">
        <f>+VLOOKUP($B10,Gesamt!$A$5:$D$286,4,FALSE)</f>
        <v>Billerbeck</v>
      </c>
      <c r="F10" s="10" t="str">
        <f>+VLOOKUP($B10,Gesamt!$A$5:$F$286,5,FALSE)</f>
        <v>36,80</v>
      </c>
      <c r="G10" s="10" t="str">
        <f>+VLOOKUP($B10,Gesamt!$A$5:$G$286,6,FALSE)</f>
        <v>36,73</v>
      </c>
      <c r="H10" s="10" t="str">
        <f>+VLOOKUP($B10,Gesamt!$A$5:$H$286,7,FALSE)</f>
        <v>37,14</v>
      </c>
      <c r="I10" s="10" t="str">
        <f>+VLOOKUP($B10,Gesamt!$A$5:$I$286,8,FALSE)</f>
        <v>36,44</v>
      </c>
      <c r="J10" s="10">
        <f>+VLOOKUP($B10,Gesamt!$A$5:$Q$286,9,FALSE)</f>
        <v>0</v>
      </c>
      <c r="K10" s="10">
        <f>+VLOOKUP($B10,Gesamt!$A$5:$Q$286,10,FALSE)</f>
        <v>0</v>
      </c>
      <c r="L10" s="10">
        <f>+VLOOKUP($B10,Gesamt!$A$5:$Q$286,11,FALSE)</f>
        <v>0</v>
      </c>
      <c r="M10" s="10">
        <f>+VLOOKUP($B10,Gesamt!$A$5:$Q$286,12,FALSE)</f>
        <v>0</v>
      </c>
      <c r="N10" s="10">
        <f>+VLOOKUP($B10,Gesamt!$A$5:$Q$286,13,FALSE)</f>
        <v>0</v>
      </c>
      <c r="O10" s="10">
        <f>+VLOOKUP($B10,Gesamt!$A$5:$Q$286,14,FALSE)</f>
        <v>0</v>
      </c>
      <c r="P10" s="10">
        <f>+VLOOKUP($B10,Gesamt!$A$5:$Q$286,15,FALSE)</f>
        <v>0</v>
      </c>
      <c r="Q10" s="10">
        <f>+VLOOKUP($B10,Gesamt!$A$5:$Q$286,16,FALSE)</f>
        <v>0</v>
      </c>
      <c r="R10" s="10">
        <f>(F10*$F$4+G10*$G$4+H10*$H$4+I10*$I$4+J10*$J$4+K10*$K$4+L10*$F$4+M10*$G$4+N10*$H$4+O10*$I$4+P10*$J$4+Q10*$J$4)</f>
        <v>147.11</v>
      </c>
      <c r="S10" s="8">
        <f>IF(R10&gt;0,R10*-1,-1000)</f>
        <v>-147.11</v>
      </c>
    </row>
    <row r="11" spans="1:2" ht="12.75">
      <c r="A11" s="1"/>
      <c r="B11" s="6"/>
    </row>
    <row r="12" spans="1:2" ht="12.75">
      <c r="A12" s="1"/>
      <c r="B12" s="6"/>
    </row>
    <row r="13" spans="1:2" ht="12.75">
      <c r="A13" s="1"/>
      <c r="B13" s="6"/>
    </row>
    <row r="14" spans="1:2" ht="12.75">
      <c r="A14" s="1"/>
      <c r="B14" s="6"/>
    </row>
    <row r="15" spans="1:2" ht="12.75">
      <c r="A15" s="1"/>
      <c r="B15" s="6"/>
    </row>
    <row r="16" spans="1:2" ht="12.75">
      <c r="A16" s="1"/>
      <c r="B16" s="6"/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</sheetData>
  <sheetProtection/>
  <mergeCells count="1">
    <mergeCell ref="L6:Q6"/>
  </mergeCells>
  <printOptions/>
  <pageMargins left="0.3937007874015748" right="0.3937007874015748" top="0.984251968503937" bottom="0.984251968503937" header="0.5118110236220472" footer="0.5118110236220472"/>
  <pageSetup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3:U46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MIN(F8:F20)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4" t="s">
        <v>16</v>
      </c>
      <c r="M6" s="34"/>
      <c r="N6" s="34"/>
      <c r="O6" s="34"/>
      <c r="P6" s="34"/>
      <c r="Q6" s="34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7">IF(R8&gt;0,RANK(S8,S$1:S$65536),0)</f>
        <v>1</v>
      </c>
      <c r="B8" s="32">
        <v>103</v>
      </c>
      <c r="C8" s="2" t="str">
        <f>+VLOOKUP($B8,Gesamt!$A$5:$D$286,2,FALSE)</f>
        <v>Neuhaus</v>
      </c>
      <c r="D8" s="2" t="str">
        <f>+VLOOKUP($B8,Gesamt!$A$5:$D$286,3,FALSE)</f>
        <v>Robin</v>
      </c>
      <c r="E8" s="1" t="str">
        <f>+VLOOKUP($B8,Gesamt!$A$5:$D$286,4,FALSE)</f>
        <v>Mettingen</v>
      </c>
      <c r="F8" s="10" t="str">
        <f>+VLOOKUP($B8,Gesamt!$A$5:$F$286,5,FALSE)</f>
        <v>36,61</v>
      </c>
      <c r="G8" s="10" t="str">
        <f>+VLOOKUP($B8,Gesamt!$A$5:$G$286,6,FALSE)</f>
        <v>36,94</v>
      </c>
      <c r="H8" s="10" t="str">
        <f>+VLOOKUP($B8,Gesamt!$A$5:$H$286,7,FALSE)</f>
        <v>36,89</v>
      </c>
      <c r="I8" s="10" t="str">
        <f>+VLOOKUP($B8,Gesamt!$A$5:$I$286,8,FALSE)</f>
        <v>37,00</v>
      </c>
      <c r="J8" s="10">
        <f>+VLOOKUP($B8,Gesamt!$A$5:$Q$286,9,FALSE)</f>
        <v>0</v>
      </c>
      <c r="K8" s="10">
        <f>+VLOOKUP($B8,Gesamt!$A$5:$Q$286,10,FALSE)</f>
        <v>0</v>
      </c>
      <c r="L8" s="10">
        <f>+VLOOKUP($B8,Gesamt!$A$5:$Q$286,11,FALSE)</f>
        <v>0</v>
      </c>
      <c r="M8" s="10">
        <f>+VLOOKUP($B8,Gesamt!$A$5:$Q$286,12,FALSE)</f>
        <v>0</v>
      </c>
      <c r="N8" s="10">
        <f>+VLOOKUP($B8,Gesamt!$A$5:$Q$286,13,FALSE)</f>
        <v>0</v>
      </c>
      <c r="O8" s="10">
        <f>+VLOOKUP($B8,Gesamt!$A$5:$Q$286,14,FALSE)</f>
        <v>0</v>
      </c>
      <c r="P8" s="10">
        <f>+VLOOKUP($B8,Gesamt!$A$5:$Q$286,15,FALSE)</f>
        <v>0</v>
      </c>
      <c r="Q8" s="10">
        <f>+VLOOKUP($B8,Gesamt!$A$5:$Q$286,16,FALSE)</f>
        <v>0</v>
      </c>
      <c r="R8" s="10">
        <f aca="true" t="shared" si="2" ref="R8:R30">(F8*$F$4+G8*$G$4+H8*$H$4+I8*$I$4+J8*$J$4+K8*$K$4+L8*$F$4+M8*$G$4+N8*$H$4+O8*$I$4+P8*$J$4+Q8*$J$4)</f>
        <v>147.44</v>
      </c>
      <c r="S8" s="8">
        <f aca="true" t="shared" si="3" ref="S8:S37">IF(R8&gt;0,R8*-1,-1000)</f>
        <v>-147.44</v>
      </c>
    </row>
    <row r="9" spans="1:19" ht="12.75">
      <c r="A9" s="1">
        <f t="shared" si="1"/>
        <v>2</v>
      </c>
      <c r="B9" s="16">
        <v>152</v>
      </c>
      <c r="C9" s="2" t="str">
        <f>+VLOOKUP($B9,Gesamt!$A$5:$D$286,2,FALSE)</f>
        <v>Gröning</v>
      </c>
      <c r="D9" s="2" t="str">
        <f>+VLOOKUP($B9,Gesamt!$A$5:$D$286,3,FALSE)</f>
        <v>Luca-Alessandro</v>
      </c>
      <c r="E9" s="1" t="str">
        <f>+VLOOKUP($B9,Gesamt!$A$5:$D$286,4,FALSE)</f>
        <v>Billerbeck</v>
      </c>
      <c r="F9" s="10" t="str">
        <f>+VLOOKUP($B9,Gesamt!$A$5:$F$286,5,FALSE)</f>
        <v>36,70</v>
      </c>
      <c r="G9" s="10" t="str">
        <f>+VLOOKUP($B9,Gesamt!$A$5:$G$286,6,FALSE)</f>
        <v>37,59</v>
      </c>
      <c r="H9" s="10" t="str">
        <f>+VLOOKUP($B9,Gesamt!$A$5:$H$286,7,FALSE)</f>
        <v>36,21</v>
      </c>
      <c r="I9" s="10" t="str">
        <f>+VLOOKUP($B9,Gesamt!$A$5:$I$286,8,FALSE)</f>
        <v>37,64</v>
      </c>
      <c r="J9" s="10">
        <f>+VLOOKUP($B9,Gesamt!$A$5:$Q$286,9,FALSE)</f>
        <v>0</v>
      </c>
      <c r="K9" s="10">
        <f>+VLOOKUP($B9,Gesamt!$A$5:$Q$286,10,FALSE)</f>
        <v>0</v>
      </c>
      <c r="L9" s="10">
        <f>+VLOOKUP($B9,Gesamt!$A$5:$Q$286,11,FALSE)</f>
        <v>0</v>
      </c>
      <c r="M9" s="10">
        <f>+VLOOKUP($B9,Gesamt!$A$5:$Q$286,12,FALSE)</f>
        <v>0</v>
      </c>
      <c r="N9" s="10">
        <f>+VLOOKUP($B9,Gesamt!$A$5:$Q$286,13,FALSE)</f>
        <v>0</v>
      </c>
      <c r="O9" s="10">
        <f>+VLOOKUP($B9,Gesamt!$A$5:$Q$286,14,FALSE)</f>
        <v>0</v>
      </c>
      <c r="P9" s="10">
        <f>+VLOOKUP($B9,Gesamt!$A$5:$Q$286,15,FALSE)</f>
        <v>0</v>
      </c>
      <c r="Q9" s="10">
        <f>+VLOOKUP($B9,Gesamt!$A$5:$Q$286,16,FALSE)</f>
        <v>0</v>
      </c>
      <c r="R9" s="10">
        <f t="shared" si="2"/>
        <v>148.14</v>
      </c>
      <c r="S9" s="8">
        <f t="shared" si="3"/>
        <v>-148.14</v>
      </c>
    </row>
    <row r="10" spans="1:19" ht="12.75">
      <c r="A10" s="1">
        <f t="shared" si="1"/>
        <v>3</v>
      </c>
      <c r="B10" s="16">
        <v>126</v>
      </c>
      <c r="C10" s="2" t="str">
        <f>+VLOOKUP($B10,Gesamt!$A$5:$D$286,2,FALSE)</f>
        <v>Sonneborn</v>
      </c>
      <c r="D10" s="2" t="str">
        <f>+VLOOKUP($B10,Gesamt!$A$5:$D$286,3,FALSE)</f>
        <v>Roland</v>
      </c>
      <c r="E10" s="1" t="str">
        <f>+VLOOKUP($B10,Gesamt!$A$5:$D$286,4,FALSE)</f>
        <v>Stromberg</v>
      </c>
      <c r="F10" s="10" t="str">
        <f>+VLOOKUP($B10,Gesamt!$A$5:$F$286,5,FALSE)</f>
        <v>36,83</v>
      </c>
      <c r="G10" s="10" t="str">
        <f>+VLOOKUP($B10,Gesamt!$A$5:$G$286,6,FALSE)</f>
        <v>37,03</v>
      </c>
      <c r="H10" s="10" t="str">
        <f>+VLOOKUP($B10,Gesamt!$A$5:$H$286,7,FALSE)</f>
        <v>37,04</v>
      </c>
      <c r="I10" s="10" t="str">
        <f>+VLOOKUP($B10,Gesamt!$A$5:$I$286,8,FALSE)</f>
        <v>37,32</v>
      </c>
      <c r="J10" s="10">
        <f>+VLOOKUP($B10,Gesamt!$A$5:$Q$286,9,FALSE)</f>
        <v>0</v>
      </c>
      <c r="K10" s="10">
        <f>+VLOOKUP($B10,Gesamt!$A$5:$Q$286,10,FALSE)</f>
        <v>0</v>
      </c>
      <c r="L10" s="10">
        <f>+VLOOKUP($B10,Gesamt!$A$5:$Q$286,11,FALSE)</f>
        <v>0</v>
      </c>
      <c r="M10" s="10">
        <f>+VLOOKUP($B10,Gesamt!$A$5:$Q$286,12,FALSE)</f>
        <v>0</v>
      </c>
      <c r="N10" s="10">
        <f>+VLOOKUP($B10,Gesamt!$A$5:$Q$286,13,FALSE)</f>
        <v>0</v>
      </c>
      <c r="O10" s="10">
        <f>+VLOOKUP($B10,Gesamt!$A$5:$Q$286,14,FALSE)</f>
        <v>0</v>
      </c>
      <c r="P10" s="10">
        <f>+VLOOKUP($B10,Gesamt!$A$5:$Q$286,15,FALSE)</f>
        <v>0</v>
      </c>
      <c r="Q10" s="10">
        <f>+VLOOKUP($B10,Gesamt!$A$5:$Q$286,16,FALSE)</f>
        <v>0</v>
      </c>
      <c r="R10" s="10">
        <f t="shared" si="2"/>
        <v>148.22</v>
      </c>
      <c r="S10" s="8">
        <f t="shared" si="3"/>
        <v>-148.22</v>
      </c>
    </row>
    <row r="11" spans="1:19" ht="12.75">
      <c r="A11" s="1">
        <f t="shared" si="1"/>
        <v>4</v>
      </c>
      <c r="B11" s="20">
        <v>114</v>
      </c>
      <c r="C11" s="2" t="str">
        <f>+VLOOKUP($B11,Gesamt!$A$5:$D$286,2,FALSE)</f>
        <v>Rödder</v>
      </c>
      <c r="D11" s="2" t="str">
        <f>+VLOOKUP($B11,Gesamt!$A$5:$D$286,3,FALSE)</f>
        <v>Steven</v>
      </c>
      <c r="E11" s="1" t="str">
        <f>+VLOOKUP($B11,Gesamt!$A$5:$D$286,4,FALSE)</f>
        <v>Freudenberg</v>
      </c>
      <c r="F11" s="10" t="str">
        <f>+VLOOKUP($B11,Gesamt!$A$5:$F$286,5,FALSE)</f>
        <v>36,93</v>
      </c>
      <c r="G11" s="10" t="str">
        <f>+VLOOKUP($B11,Gesamt!$A$5:$G$286,6,FALSE)</f>
        <v>37,11</v>
      </c>
      <c r="H11" s="10" t="str">
        <f>+VLOOKUP($B11,Gesamt!$A$5:$H$286,7,FALSE)</f>
        <v>37,29</v>
      </c>
      <c r="I11" s="10" t="str">
        <f>+VLOOKUP($B11,Gesamt!$A$5:$I$286,8,FALSE)</f>
        <v>37,03</v>
      </c>
      <c r="J11" s="10">
        <f>+VLOOKUP($B11,Gesamt!$A$5:$Q$286,9,FALSE)</f>
        <v>0</v>
      </c>
      <c r="K11" s="10">
        <f>+VLOOKUP($B11,Gesamt!$A$5:$Q$286,10,FALSE)</f>
        <v>0</v>
      </c>
      <c r="L11" s="10">
        <f>+VLOOKUP($B11,Gesamt!$A$5:$Q$286,11,FALSE)</f>
        <v>0</v>
      </c>
      <c r="M11" s="10">
        <f>+VLOOKUP($B11,Gesamt!$A$5:$Q$286,12,FALSE)</f>
        <v>0</v>
      </c>
      <c r="N11" s="10">
        <f>+VLOOKUP($B11,Gesamt!$A$5:$Q$286,13,FALSE)</f>
        <v>0</v>
      </c>
      <c r="O11" s="10">
        <f>+VLOOKUP($B11,Gesamt!$A$5:$Q$286,14,FALSE)</f>
        <v>0</v>
      </c>
      <c r="P11" s="10">
        <f>+VLOOKUP($B11,Gesamt!$A$5:$Q$286,15,FALSE)</f>
        <v>0</v>
      </c>
      <c r="Q11" s="10">
        <f>+VLOOKUP($B11,Gesamt!$A$5:$Q$286,16,FALSE)</f>
        <v>0</v>
      </c>
      <c r="R11" s="10">
        <f t="shared" si="2"/>
        <v>148.36</v>
      </c>
      <c r="S11" s="8">
        <f t="shared" si="3"/>
        <v>-148.36</v>
      </c>
    </row>
    <row r="12" spans="1:19" ht="12.75">
      <c r="A12" s="1">
        <f t="shared" si="1"/>
        <v>5</v>
      </c>
      <c r="B12" s="16">
        <v>101</v>
      </c>
      <c r="C12" s="2" t="str">
        <f>+VLOOKUP($B12,Gesamt!$A$5:$D$286,2,FALSE)</f>
        <v>Nickel</v>
      </c>
      <c r="D12" s="2" t="str">
        <f>+VLOOKUP($B12,Gesamt!$A$5:$D$286,3,FALSE)</f>
        <v>Philipp</v>
      </c>
      <c r="E12" s="1" t="str">
        <f>+VLOOKUP($B12,Gesamt!$A$5:$D$286,4,FALSE)</f>
        <v>Kerpen</v>
      </c>
      <c r="F12" s="10" t="str">
        <f>+VLOOKUP($B12,Gesamt!$A$5:$F$286,5,FALSE)</f>
        <v>36,86</v>
      </c>
      <c r="G12" s="10" t="str">
        <f>+VLOOKUP($B12,Gesamt!$A$5:$G$286,6,FALSE)</f>
        <v>37,26</v>
      </c>
      <c r="H12" s="10" t="str">
        <f>+VLOOKUP($B12,Gesamt!$A$5:$H$286,7,FALSE)</f>
        <v>37,08</v>
      </c>
      <c r="I12" s="10" t="str">
        <f>+VLOOKUP($B12,Gesamt!$A$5:$I$286,8,FALSE)</f>
        <v>37,41</v>
      </c>
      <c r="J12" s="10">
        <f>+VLOOKUP($B12,Gesamt!$A$5:$Q$286,9,FALSE)</f>
        <v>0</v>
      </c>
      <c r="K12" s="10">
        <f>+VLOOKUP($B12,Gesamt!$A$5:$Q$286,10,FALSE)</f>
        <v>0</v>
      </c>
      <c r="L12" s="10">
        <f>+VLOOKUP($B12,Gesamt!$A$5:$Q$286,11,FALSE)</f>
        <v>0</v>
      </c>
      <c r="M12" s="10">
        <f>+VLOOKUP($B12,Gesamt!$A$5:$Q$286,12,FALSE)</f>
        <v>0</v>
      </c>
      <c r="N12" s="10">
        <f>+VLOOKUP($B12,Gesamt!$A$5:$Q$286,13,FALSE)</f>
        <v>0</v>
      </c>
      <c r="O12" s="10">
        <f>+VLOOKUP($B12,Gesamt!$A$5:$Q$286,14,FALSE)</f>
        <v>0</v>
      </c>
      <c r="P12" s="10">
        <f>+VLOOKUP($B12,Gesamt!$A$5:$Q$286,15,FALSE)</f>
        <v>0</v>
      </c>
      <c r="Q12" s="10">
        <f>+VLOOKUP($B12,Gesamt!$A$5:$Q$286,16,FALSE)</f>
        <v>0</v>
      </c>
      <c r="R12" s="10">
        <f t="shared" si="2"/>
        <v>148.61</v>
      </c>
      <c r="S12" s="8">
        <f t="shared" si="3"/>
        <v>-148.61</v>
      </c>
    </row>
    <row r="13" spans="1:19" ht="12.75">
      <c r="A13" s="1">
        <f t="shared" si="1"/>
        <v>6</v>
      </c>
      <c r="B13" s="20">
        <v>117</v>
      </c>
      <c r="C13" s="2" t="str">
        <f>+VLOOKUP($B13,Gesamt!$A$5:$D$286,2,FALSE)</f>
        <v>Johannes</v>
      </c>
      <c r="D13" s="2" t="str">
        <f>+VLOOKUP($B13,Gesamt!$A$5:$D$286,3,FALSE)</f>
        <v>Paul</v>
      </c>
      <c r="E13" s="1" t="str">
        <f>+VLOOKUP($B13,Gesamt!$A$5:$D$286,4,FALSE)</f>
        <v>Rheine</v>
      </c>
      <c r="F13" s="10" t="str">
        <f>+VLOOKUP($B13,Gesamt!$A$5:$F$286,5,FALSE)</f>
        <v>37,20</v>
      </c>
      <c r="G13" s="10" t="str">
        <f>+VLOOKUP($B13,Gesamt!$A$5:$G$286,6,FALSE)</f>
        <v>37,16</v>
      </c>
      <c r="H13" s="10" t="str">
        <f>+VLOOKUP($B13,Gesamt!$A$5:$H$286,7,FALSE)</f>
        <v>37,71</v>
      </c>
      <c r="I13" s="10" t="str">
        <f>+VLOOKUP($B13,Gesamt!$A$5:$I$286,8,FALSE)</f>
        <v>36,86</v>
      </c>
      <c r="J13" s="10">
        <f>+VLOOKUP($B13,Gesamt!$A$5:$Q$286,9,FALSE)</f>
        <v>0</v>
      </c>
      <c r="K13" s="10">
        <f>+VLOOKUP($B13,Gesamt!$A$5:$Q$286,10,FALSE)</f>
        <v>0</v>
      </c>
      <c r="L13" s="10">
        <f>+VLOOKUP($B13,Gesamt!$A$5:$Q$286,11,FALSE)</f>
        <v>0</v>
      </c>
      <c r="M13" s="10">
        <f>+VLOOKUP($B13,Gesamt!$A$5:$Q$286,12,FALSE)</f>
        <v>0</v>
      </c>
      <c r="N13" s="10">
        <f>+VLOOKUP($B13,Gesamt!$A$5:$Q$286,13,FALSE)</f>
        <v>0</v>
      </c>
      <c r="O13" s="10">
        <f>+VLOOKUP($B13,Gesamt!$A$5:$Q$286,14,FALSE)</f>
        <v>0</v>
      </c>
      <c r="P13" s="10">
        <f>+VLOOKUP($B13,Gesamt!$A$5:$Q$286,15,FALSE)</f>
        <v>0</v>
      </c>
      <c r="Q13" s="10">
        <f>+VLOOKUP($B13,Gesamt!$A$5:$Q$286,16,FALSE)</f>
        <v>0</v>
      </c>
      <c r="R13" s="10">
        <f t="shared" si="2"/>
        <v>148.93</v>
      </c>
      <c r="S13" s="8">
        <f t="shared" si="3"/>
        <v>-148.93</v>
      </c>
    </row>
    <row r="14" spans="1:19" ht="12.75">
      <c r="A14" s="1">
        <f t="shared" si="1"/>
        <v>7</v>
      </c>
      <c r="B14" s="20">
        <v>128</v>
      </c>
      <c r="C14" s="2" t="str">
        <f>+VLOOKUP($B14,Gesamt!$A$5:$D$286,2,FALSE)</f>
        <v>Sonneborn</v>
      </c>
      <c r="D14" s="2" t="str">
        <f>+VLOOKUP($B14,Gesamt!$A$5:$D$286,3,FALSE)</f>
        <v>Ina</v>
      </c>
      <c r="E14" s="1" t="str">
        <f>+VLOOKUP($B14,Gesamt!$A$5:$D$286,4,FALSE)</f>
        <v>Stromberg</v>
      </c>
      <c r="F14" s="10" t="str">
        <f>+VLOOKUP($B14,Gesamt!$A$5:$F$286,5,FALSE)</f>
        <v>37,33</v>
      </c>
      <c r="G14" s="10" t="str">
        <f>+VLOOKUP($B14,Gesamt!$A$5:$G$286,6,FALSE)</f>
        <v>36,81</v>
      </c>
      <c r="H14" s="10" t="str">
        <f>+VLOOKUP($B14,Gesamt!$A$5:$H$286,7,FALSE)</f>
        <v>37,25</v>
      </c>
      <c r="I14" s="10" t="str">
        <f>+VLOOKUP($B14,Gesamt!$A$5:$I$286,8,FALSE)</f>
        <v>37,61</v>
      </c>
      <c r="J14" s="10">
        <f>+VLOOKUP($B14,Gesamt!$A$5:$Q$286,9,FALSE)</f>
        <v>0</v>
      </c>
      <c r="K14" s="10">
        <f>+VLOOKUP($B14,Gesamt!$A$5:$Q$286,10,FALSE)</f>
        <v>0</v>
      </c>
      <c r="L14" s="10">
        <f>+VLOOKUP($B14,Gesamt!$A$5:$Q$286,11,FALSE)</f>
        <v>0</v>
      </c>
      <c r="M14" s="10">
        <f>+VLOOKUP($B14,Gesamt!$A$5:$Q$286,12,FALSE)</f>
        <v>0</v>
      </c>
      <c r="N14" s="10">
        <f>+VLOOKUP($B14,Gesamt!$A$5:$Q$286,13,FALSE)</f>
        <v>0</v>
      </c>
      <c r="O14" s="10">
        <f>+VLOOKUP($B14,Gesamt!$A$5:$Q$286,14,FALSE)</f>
        <v>0</v>
      </c>
      <c r="P14" s="10">
        <f>+VLOOKUP($B14,Gesamt!$A$5:$Q$286,15,FALSE)</f>
        <v>0</v>
      </c>
      <c r="Q14" s="10">
        <f>+VLOOKUP($B14,Gesamt!$A$5:$Q$286,16,FALSE)</f>
        <v>0</v>
      </c>
      <c r="R14" s="10">
        <f t="shared" si="2"/>
        <v>149</v>
      </c>
      <c r="S14" s="8">
        <f t="shared" si="3"/>
        <v>-149</v>
      </c>
    </row>
    <row r="15" spans="1:19" ht="12.75">
      <c r="A15" s="1">
        <f t="shared" si="1"/>
        <v>8</v>
      </c>
      <c r="B15" s="20">
        <v>119</v>
      </c>
      <c r="C15" s="2" t="str">
        <f>+VLOOKUP($B15,Gesamt!$A$5:$D$286,2,FALSE)</f>
        <v>Hilgemann</v>
      </c>
      <c r="D15" s="2" t="str">
        <f>+VLOOKUP($B15,Gesamt!$A$5:$D$286,3,FALSE)</f>
        <v>Daniel</v>
      </c>
      <c r="E15" s="1" t="str">
        <f>+VLOOKUP($B15,Gesamt!$A$5:$D$286,4,FALSE)</f>
        <v>Havixbeck</v>
      </c>
      <c r="F15" s="10" t="str">
        <f>+VLOOKUP($B15,Gesamt!$A$5:$F$286,5,FALSE)</f>
        <v>36,87</v>
      </c>
      <c r="G15" s="10" t="str">
        <f>+VLOOKUP($B15,Gesamt!$A$5:$G$286,6,FALSE)</f>
        <v>37,57</v>
      </c>
      <c r="H15" s="10" t="str">
        <f>+VLOOKUP($B15,Gesamt!$A$5:$H$286,7,FALSE)</f>
        <v>37,27</v>
      </c>
      <c r="I15" s="10" t="str">
        <f>+VLOOKUP($B15,Gesamt!$A$5:$I$286,8,FALSE)</f>
        <v>37,35</v>
      </c>
      <c r="J15" s="10">
        <f>+VLOOKUP($B15,Gesamt!$A$5:$Q$286,9,FALSE)</f>
        <v>0</v>
      </c>
      <c r="K15" s="10">
        <f>+VLOOKUP($B15,Gesamt!$A$5:$Q$286,10,FALSE)</f>
        <v>0</v>
      </c>
      <c r="L15" s="10">
        <f>+VLOOKUP($B15,Gesamt!$A$5:$Q$286,11,FALSE)</f>
        <v>0</v>
      </c>
      <c r="M15" s="10">
        <f>+VLOOKUP($B15,Gesamt!$A$5:$Q$286,12,FALSE)</f>
        <v>0</v>
      </c>
      <c r="N15" s="10">
        <f>+VLOOKUP($B15,Gesamt!$A$5:$Q$286,13,FALSE)</f>
        <v>0</v>
      </c>
      <c r="O15" s="10">
        <f>+VLOOKUP($B15,Gesamt!$A$5:$Q$286,14,FALSE)</f>
        <v>0</v>
      </c>
      <c r="P15" s="10">
        <f>+VLOOKUP($B15,Gesamt!$A$5:$Q$286,15,FALSE)</f>
        <v>0</v>
      </c>
      <c r="Q15" s="10">
        <f>+VLOOKUP($B15,Gesamt!$A$5:$Q$286,16,FALSE)</f>
        <v>0</v>
      </c>
      <c r="R15" s="10">
        <f t="shared" si="2"/>
        <v>149.06</v>
      </c>
      <c r="S15" s="8">
        <f t="shared" si="3"/>
        <v>-149.06</v>
      </c>
    </row>
    <row r="16" spans="1:19" ht="12.75">
      <c r="A16" s="1">
        <f t="shared" si="1"/>
        <v>9</v>
      </c>
      <c r="B16" s="20">
        <v>113</v>
      </c>
      <c r="C16" s="2" t="str">
        <f>+VLOOKUP($B16,Gesamt!$A$5:$D$286,2,FALSE)</f>
        <v>Overwaul</v>
      </c>
      <c r="D16" s="2" t="str">
        <f>+VLOOKUP($B16,Gesamt!$A$5:$D$286,3,FALSE)</f>
        <v>Lennart</v>
      </c>
      <c r="E16" s="1" t="str">
        <f>+VLOOKUP($B16,Gesamt!$A$5:$D$286,4,FALSE)</f>
        <v>Havixbeck</v>
      </c>
      <c r="F16" s="10" t="str">
        <f>+VLOOKUP($B16,Gesamt!$A$5:$F$286,5,FALSE)</f>
        <v>37,19</v>
      </c>
      <c r="G16" s="10" t="str">
        <f>+VLOOKUP($B16,Gesamt!$A$5:$G$286,6,FALSE)</f>
        <v>37,67</v>
      </c>
      <c r="H16" s="10" t="str">
        <f>+VLOOKUP($B16,Gesamt!$A$5:$H$286,7,FALSE)</f>
        <v>36,95</v>
      </c>
      <c r="I16" s="10" t="str">
        <f>+VLOOKUP($B16,Gesamt!$A$5:$I$286,8,FALSE)</f>
        <v>37,26</v>
      </c>
      <c r="J16" s="10">
        <f>+VLOOKUP($B16,Gesamt!$A$5:$Q$286,9,FALSE)</f>
        <v>0</v>
      </c>
      <c r="K16" s="10">
        <f>+VLOOKUP($B16,Gesamt!$A$5:$Q$286,10,FALSE)</f>
        <v>0</v>
      </c>
      <c r="L16" s="10">
        <f>+VLOOKUP($B16,Gesamt!$A$5:$Q$286,11,FALSE)</f>
        <v>0</v>
      </c>
      <c r="M16" s="10">
        <f>+VLOOKUP($B16,Gesamt!$A$5:$Q$286,12,FALSE)</f>
        <v>0</v>
      </c>
      <c r="N16" s="10">
        <f>+VLOOKUP($B16,Gesamt!$A$5:$Q$286,13,FALSE)</f>
        <v>0</v>
      </c>
      <c r="O16" s="10">
        <f>+VLOOKUP($B16,Gesamt!$A$5:$Q$286,14,FALSE)</f>
        <v>0</v>
      </c>
      <c r="P16" s="10">
        <f>+VLOOKUP($B16,Gesamt!$A$5:$Q$286,15,FALSE)</f>
        <v>0</v>
      </c>
      <c r="Q16" s="10">
        <f>+VLOOKUP($B16,Gesamt!$A$5:$Q$286,16,FALSE)</f>
        <v>0</v>
      </c>
      <c r="R16" s="10">
        <f t="shared" si="2"/>
        <v>149.07</v>
      </c>
      <c r="S16" s="8">
        <f t="shared" si="3"/>
        <v>-149.07</v>
      </c>
    </row>
    <row r="17" spans="1:19" ht="12.75">
      <c r="A17" s="1">
        <f t="shared" si="1"/>
        <v>10</v>
      </c>
      <c r="B17" s="20">
        <v>102</v>
      </c>
      <c r="C17" s="2" t="str">
        <f>+VLOOKUP($B17,Gesamt!$A$5:$D$286,2,FALSE)</f>
        <v>Valtwies</v>
      </c>
      <c r="D17" s="2" t="str">
        <f>+VLOOKUP($B17,Gesamt!$A$5:$D$286,3,FALSE)</f>
        <v>Nina</v>
      </c>
      <c r="E17" s="1" t="str">
        <f>+VLOOKUP($B17,Gesamt!$A$5:$D$286,4,FALSE)</f>
        <v>Havixbeck</v>
      </c>
      <c r="F17" s="10" t="str">
        <f>+VLOOKUP($B17,Gesamt!$A$5:$F$286,5,FALSE)</f>
        <v>36,40</v>
      </c>
      <c r="G17" s="10" t="str">
        <f>+VLOOKUP($B17,Gesamt!$A$5:$G$286,6,FALSE)</f>
        <v>38,10</v>
      </c>
      <c r="H17" s="10" t="str">
        <f>+VLOOKUP($B17,Gesamt!$A$5:$H$286,7,FALSE)</f>
        <v>36,86</v>
      </c>
      <c r="I17" s="10" t="str">
        <f>+VLOOKUP($B17,Gesamt!$A$5:$I$286,8,FALSE)</f>
        <v>37,86</v>
      </c>
      <c r="J17" s="10">
        <f>+VLOOKUP($B17,Gesamt!$A$5:$Q$286,9,FALSE)</f>
        <v>0</v>
      </c>
      <c r="K17" s="10">
        <f>+VLOOKUP($B17,Gesamt!$A$5:$Q$286,10,FALSE)</f>
        <v>0</v>
      </c>
      <c r="L17" s="10">
        <f>+VLOOKUP($B17,Gesamt!$A$5:$Q$286,11,FALSE)</f>
        <v>0</v>
      </c>
      <c r="M17" s="10">
        <f>+VLOOKUP($B17,Gesamt!$A$5:$Q$286,12,FALSE)</f>
        <v>0</v>
      </c>
      <c r="N17" s="10">
        <f>+VLOOKUP($B17,Gesamt!$A$5:$Q$286,13,FALSE)</f>
        <v>0</v>
      </c>
      <c r="O17" s="10">
        <f>+VLOOKUP($B17,Gesamt!$A$5:$Q$286,14,FALSE)</f>
        <v>0</v>
      </c>
      <c r="P17" s="10">
        <f>+VLOOKUP($B17,Gesamt!$A$5:$Q$286,15,FALSE)</f>
        <v>0</v>
      </c>
      <c r="Q17" s="10">
        <f>+VLOOKUP($B17,Gesamt!$A$5:$Q$286,16,FALSE)</f>
        <v>0</v>
      </c>
      <c r="R17" s="10">
        <f t="shared" si="2"/>
        <v>149.22</v>
      </c>
      <c r="S17" s="8">
        <f t="shared" si="3"/>
        <v>-149.22</v>
      </c>
    </row>
    <row r="18" spans="1:19" ht="12.75">
      <c r="A18" s="1">
        <f t="shared" si="1"/>
        <v>11</v>
      </c>
      <c r="B18" s="16">
        <v>120</v>
      </c>
      <c r="C18" s="2" t="str">
        <f>+VLOOKUP($B18,Gesamt!$A$5:$D$286,2,FALSE)</f>
        <v>Nesbit</v>
      </c>
      <c r="D18" s="2" t="str">
        <f>+VLOOKUP($B18,Gesamt!$A$5:$D$286,3,FALSE)</f>
        <v>Philip</v>
      </c>
      <c r="E18" s="1" t="str">
        <f>+VLOOKUP($B18,Gesamt!$A$5:$D$286,4,FALSE)</f>
        <v>Havixbeck</v>
      </c>
      <c r="F18" s="10" t="str">
        <f>+VLOOKUP($B18,Gesamt!$A$5:$F$286,5,FALSE)</f>
        <v>37,70</v>
      </c>
      <c r="G18" s="10" t="str">
        <f>+VLOOKUP($B18,Gesamt!$A$5:$G$286,6,FALSE)</f>
        <v>37,39</v>
      </c>
      <c r="H18" s="10" t="str">
        <f>+VLOOKUP($B18,Gesamt!$A$5:$H$286,7,FALSE)</f>
        <v>36,89</v>
      </c>
      <c r="I18" s="10" t="str">
        <f>+VLOOKUP($B18,Gesamt!$A$5:$I$286,8,FALSE)</f>
        <v>37,41</v>
      </c>
      <c r="J18" s="10">
        <f>+VLOOKUP($B18,Gesamt!$A$5:$Q$286,9,FALSE)</f>
        <v>0</v>
      </c>
      <c r="K18" s="10">
        <f>+VLOOKUP($B18,Gesamt!$A$5:$Q$286,10,FALSE)</f>
        <v>0</v>
      </c>
      <c r="L18" s="10">
        <f>+VLOOKUP($B18,Gesamt!$A$5:$Q$286,11,FALSE)</f>
        <v>0</v>
      </c>
      <c r="M18" s="10">
        <f>+VLOOKUP($B18,Gesamt!$A$5:$Q$286,12,FALSE)</f>
        <v>0</v>
      </c>
      <c r="N18" s="10">
        <f>+VLOOKUP($B18,Gesamt!$A$5:$Q$286,13,FALSE)</f>
        <v>0</v>
      </c>
      <c r="O18" s="10">
        <f>+VLOOKUP($B18,Gesamt!$A$5:$Q$286,14,FALSE)</f>
        <v>0</v>
      </c>
      <c r="P18" s="10">
        <f>+VLOOKUP($B18,Gesamt!$A$5:$Q$286,15,FALSE)</f>
        <v>0</v>
      </c>
      <c r="Q18" s="10">
        <f>+VLOOKUP($B18,Gesamt!$A$5:$Q$286,16,FALSE)</f>
        <v>0</v>
      </c>
      <c r="R18" s="10">
        <f t="shared" si="2"/>
        <v>149.39</v>
      </c>
      <c r="S18" s="8">
        <f t="shared" si="3"/>
        <v>-149.39</v>
      </c>
    </row>
    <row r="19" spans="1:19" ht="12.75">
      <c r="A19" s="1">
        <f t="shared" si="1"/>
        <v>12</v>
      </c>
      <c r="B19" s="31">
        <v>112</v>
      </c>
      <c r="C19" s="2" t="str">
        <f>+VLOOKUP($B19,Gesamt!$A$5:$D$286,2,FALSE)</f>
        <v>Quadvlieg</v>
      </c>
      <c r="D19" s="2" t="str">
        <f>+VLOOKUP($B19,Gesamt!$A$5:$D$286,3,FALSE)</f>
        <v>Dominik</v>
      </c>
      <c r="E19" s="1" t="str">
        <f>+VLOOKUP($B19,Gesamt!$A$5:$D$286,4,FALSE)</f>
        <v>Kerpen</v>
      </c>
      <c r="F19" s="10" t="str">
        <f>+VLOOKUP($B19,Gesamt!$A$5:$F$286,5,FALSE)</f>
        <v>37,32</v>
      </c>
      <c r="G19" s="10" t="str">
        <f>+VLOOKUP($B19,Gesamt!$A$5:$G$286,6,FALSE)</f>
        <v>37,60</v>
      </c>
      <c r="H19" s="10" t="str">
        <f>+VLOOKUP($B19,Gesamt!$A$5:$H$286,7,FALSE)</f>
        <v>37,41</v>
      </c>
      <c r="I19" s="10" t="str">
        <f>+VLOOKUP($B19,Gesamt!$A$5:$I$286,8,FALSE)</f>
        <v>37,26</v>
      </c>
      <c r="J19" s="10">
        <f>+VLOOKUP($B19,Gesamt!$A$5:$Q$286,9,FALSE)</f>
        <v>0</v>
      </c>
      <c r="K19" s="10">
        <f>+VLOOKUP($B19,Gesamt!$A$5:$Q$286,10,FALSE)</f>
        <v>0</v>
      </c>
      <c r="L19" s="10">
        <f>+VLOOKUP($B19,Gesamt!$A$5:$Q$286,11,FALSE)</f>
        <v>0</v>
      </c>
      <c r="M19" s="10">
        <f>+VLOOKUP($B19,Gesamt!$A$5:$Q$286,12,FALSE)</f>
        <v>0</v>
      </c>
      <c r="N19" s="10">
        <f>+VLOOKUP($B19,Gesamt!$A$5:$Q$286,13,FALSE)</f>
        <v>0</v>
      </c>
      <c r="O19" s="10">
        <f>+VLOOKUP($B19,Gesamt!$A$5:$Q$286,14,FALSE)</f>
        <v>0</v>
      </c>
      <c r="P19" s="10">
        <f>+VLOOKUP($B19,Gesamt!$A$5:$Q$286,15,FALSE)</f>
        <v>0</v>
      </c>
      <c r="Q19" s="10">
        <f>+VLOOKUP($B19,Gesamt!$A$5:$Q$286,16,FALSE)</f>
        <v>0</v>
      </c>
      <c r="R19" s="10">
        <f t="shared" si="2"/>
        <v>149.59</v>
      </c>
      <c r="S19" s="8">
        <f t="shared" si="3"/>
        <v>-149.59</v>
      </c>
    </row>
    <row r="20" spans="1:19" ht="12.75">
      <c r="A20" s="1">
        <f t="shared" si="1"/>
        <v>13</v>
      </c>
      <c r="B20" s="20">
        <v>106</v>
      </c>
      <c r="C20" s="2" t="str">
        <f>+VLOOKUP($B20,Gesamt!$A$5:$D$286,2,FALSE)</f>
        <v>Wallmeyer</v>
      </c>
      <c r="D20" s="2" t="str">
        <f>+VLOOKUP($B20,Gesamt!$A$5:$D$286,3,FALSE)</f>
        <v>Bea</v>
      </c>
      <c r="E20" s="1" t="str">
        <f>+VLOOKUP($B20,Gesamt!$A$5:$D$286,4,FALSE)</f>
        <v>Havixbeck</v>
      </c>
      <c r="F20" s="10" t="str">
        <f>+VLOOKUP($B20,Gesamt!$A$5:$F$286,5,FALSE)</f>
        <v>36,85</v>
      </c>
      <c r="G20" s="10" t="str">
        <f>+VLOOKUP($B20,Gesamt!$A$5:$G$286,6,FALSE)</f>
        <v>38,02</v>
      </c>
      <c r="H20" s="10" t="str">
        <f>+VLOOKUP($B20,Gesamt!$A$5:$H$286,7,FALSE)</f>
        <v>36,98</v>
      </c>
      <c r="I20" s="10" t="str">
        <f>+VLOOKUP($B20,Gesamt!$A$5:$I$286,8,FALSE)</f>
        <v>37,84</v>
      </c>
      <c r="J20" s="10">
        <f>+VLOOKUP($B20,Gesamt!$A$5:$Q$286,9,FALSE)</f>
        <v>0</v>
      </c>
      <c r="K20" s="10">
        <f>+VLOOKUP($B20,Gesamt!$A$5:$Q$286,10,FALSE)</f>
        <v>0</v>
      </c>
      <c r="L20" s="10">
        <f>+VLOOKUP($B20,Gesamt!$A$5:$Q$286,11,FALSE)</f>
        <v>0</v>
      </c>
      <c r="M20" s="10">
        <f>+VLOOKUP($B20,Gesamt!$A$5:$Q$286,12,FALSE)</f>
        <v>0</v>
      </c>
      <c r="N20" s="10">
        <f>+VLOOKUP($B20,Gesamt!$A$5:$Q$286,13,FALSE)</f>
        <v>0</v>
      </c>
      <c r="O20" s="10">
        <f>+VLOOKUP($B20,Gesamt!$A$5:$Q$286,14,FALSE)</f>
        <v>0</v>
      </c>
      <c r="P20" s="10">
        <f>+VLOOKUP($B20,Gesamt!$A$5:$Q$286,15,FALSE)</f>
        <v>0</v>
      </c>
      <c r="Q20" s="10">
        <f>+VLOOKUP($B20,Gesamt!$A$5:$Q$286,16,FALSE)</f>
        <v>0</v>
      </c>
      <c r="R20" s="10">
        <f t="shared" si="2"/>
        <v>149.69</v>
      </c>
      <c r="S20" s="8">
        <f t="shared" si="3"/>
        <v>-149.69</v>
      </c>
    </row>
    <row r="21" spans="1:19" ht="12.75">
      <c r="A21" s="1">
        <f t="shared" si="1"/>
        <v>14</v>
      </c>
      <c r="B21" s="20">
        <v>105</v>
      </c>
      <c r="C21" s="2" t="str">
        <f>+VLOOKUP($B21,Gesamt!$A$5:$D$286,2,FALSE)</f>
        <v>Dirks</v>
      </c>
      <c r="D21" s="2" t="str">
        <f>+VLOOKUP($B21,Gesamt!$A$5:$D$286,3,FALSE)</f>
        <v>Moritz</v>
      </c>
      <c r="E21" s="1" t="str">
        <f>+VLOOKUP($B21,Gesamt!$A$5:$D$286,4,FALSE)</f>
        <v>Havixbeck</v>
      </c>
      <c r="F21" s="10" t="str">
        <f>+VLOOKUP($B21,Gesamt!$A$5:$F$286,5,FALSE)</f>
        <v>36,60</v>
      </c>
      <c r="G21" s="10" t="str">
        <f>+VLOOKUP($B21,Gesamt!$A$5:$G$286,6,FALSE)</f>
        <v>38,03</v>
      </c>
      <c r="H21" s="10" t="str">
        <f>+VLOOKUP($B21,Gesamt!$A$5:$H$286,7,FALSE)</f>
        <v>36,88</v>
      </c>
      <c r="I21" s="10" t="str">
        <f>+VLOOKUP($B21,Gesamt!$A$5:$I$286,8,FALSE)</f>
        <v>38,28</v>
      </c>
      <c r="J21" s="10">
        <f>+VLOOKUP($B21,Gesamt!$A$5:$Q$286,9,FALSE)</f>
        <v>0</v>
      </c>
      <c r="K21" s="10">
        <f>+VLOOKUP($B21,Gesamt!$A$5:$Q$286,10,FALSE)</f>
        <v>0</v>
      </c>
      <c r="L21" s="10">
        <f>+VLOOKUP($B21,Gesamt!$A$5:$Q$286,11,FALSE)</f>
        <v>0</v>
      </c>
      <c r="M21" s="10">
        <f>+VLOOKUP($B21,Gesamt!$A$5:$Q$286,12,FALSE)</f>
        <v>0</v>
      </c>
      <c r="N21" s="10">
        <f>+VLOOKUP($B21,Gesamt!$A$5:$Q$286,13,FALSE)</f>
        <v>0</v>
      </c>
      <c r="O21" s="10">
        <f>+VLOOKUP($B21,Gesamt!$A$5:$Q$286,14,FALSE)</f>
        <v>0</v>
      </c>
      <c r="P21" s="10">
        <f>+VLOOKUP($B21,Gesamt!$A$5:$Q$286,15,FALSE)</f>
        <v>0</v>
      </c>
      <c r="Q21" s="10">
        <f>+VLOOKUP($B21,Gesamt!$A$5:$Q$286,16,FALSE)</f>
        <v>0</v>
      </c>
      <c r="R21" s="10">
        <f t="shared" si="2"/>
        <v>149.79</v>
      </c>
      <c r="S21" s="8">
        <f t="shared" si="3"/>
        <v>-149.79</v>
      </c>
    </row>
    <row r="22" spans="1:19" ht="12.75">
      <c r="A22" s="1">
        <f t="shared" si="1"/>
        <v>15</v>
      </c>
      <c r="B22" s="20">
        <v>147</v>
      </c>
      <c r="C22" s="2" t="str">
        <f>+VLOOKUP($B22,Gesamt!$A$5:$D$286,2,FALSE)</f>
        <v>Kessling</v>
      </c>
      <c r="D22" s="2" t="str">
        <f>+VLOOKUP($B22,Gesamt!$A$5:$D$286,3,FALSE)</f>
        <v>Sophie</v>
      </c>
      <c r="E22" s="1" t="str">
        <f>+VLOOKUP($B22,Gesamt!$A$5:$D$286,4,FALSE)</f>
        <v>Mettingen</v>
      </c>
      <c r="F22" s="10" t="str">
        <f>+VLOOKUP($B22,Gesamt!$A$5:$F$286,5,FALSE)</f>
        <v>37,36</v>
      </c>
      <c r="G22" s="10" t="str">
        <f>+VLOOKUP($B22,Gesamt!$A$5:$G$286,6,FALSE)</f>
        <v>37,46</v>
      </c>
      <c r="H22" s="10" t="str">
        <f>+VLOOKUP($B22,Gesamt!$A$5:$H$286,7,FALSE)</f>
        <v>37,61</v>
      </c>
      <c r="I22" s="10" t="str">
        <f>+VLOOKUP($B22,Gesamt!$A$5:$I$286,8,FALSE)</f>
        <v>37,37</v>
      </c>
      <c r="J22" s="10">
        <f>+VLOOKUP($B22,Gesamt!$A$5:$Q$286,9,FALSE)</f>
        <v>0</v>
      </c>
      <c r="K22" s="10">
        <f>+VLOOKUP($B22,Gesamt!$A$5:$Q$286,10,FALSE)</f>
        <v>0</v>
      </c>
      <c r="L22" s="10">
        <f>+VLOOKUP($B22,Gesamt!$A$5:$Q$286,11,FALSE)</f>
        <v>0</v>
      </c>
      <c r="M22" s="10">
        <f>+VLOOKUP($B22,Gesamt!$A$5:$Q$286,12,FALSE)</f>
        <v>0</v>
      </c>
      <c r="N22" s="10">
        <f>+VLOOKUP($B22,Gesamt!$A$5:$Q$286,13,FALSE)</f>
        <v>0</v>
      </c>
      <c r="O22" s="10">
        <f>+VLOOKUP($B22,Gesamt!$A$5:$Q$286,14,FALSE)</f>
        <v>0</v>
      </c>
      <c r="P22" s="10">
        <f>+VLOOKUP($B22,Gesamt!$A$5:$Q$286,15,FALSE)</f>
        <v>0</v>
      </c>
      <c r="Q22" s="10">
        <f>+VLOOKUP($B22,Gesamt!$A$5:$Q$286,16,FALSE)</f>
        <v>0</v>
      </c>
      <c r="R22" s="10">
        <f t="shared" si="2"/>
        <v>149.8</v>
      </c>
      <c r="S22" s="8">
        <f t="shared" si="3"/>
        <v>-149.8</v>
      </c>
    </row>
    <row r="23" spans="1:19" ht="12.75">
      <c r="A23" s="1">
        <f t="shared" si="1"/>
        <v>16</v>
      </c>
      <c r="B23" s="20">
        <v>162</v>
      </c>
      <c r="C23" s="2" t="str">
        <f>+VLOOKUP($B23,Gesamt!$A$5:$D$286,2,FALSE)</f>
        <v>Johannes</v>
      </c>
      <c r="D23" s="2" t="str">
        <f>+VLOOKUP($B23,Gesamt!$A$5:$D$286,3,FALSE)</f>
        <v>Anna</v>
      </c>
      <c r="E23" s="1" t="str">
        <f>+VLOOKUP($B23,Gesamt!$A$5:$D$286,4,FALSE)</f>
        <v>Rheine</v>
      </c>
      <c r="F23" s="10" t="str">
        <f>+VLOOKUP($B23,Gesamt!$A$5:$F$286,5,FALSE)</f>
        <v>37,21</v>
      </c>
      <c r="G23" s="10" t="str">
        <f>+VLOOKUP($B23,Gesamt!$A$5:$G$286,6,FALSE)</f>
        <v>38,16</v>
      </c>
      <c r="H23" s="10" t="str">
        <f>+VLOOKUP($B23,Gesamt!$A$5:$H$286,7,FALSE)</f>
        <v>37,07</v>
      </c>
      <c r="I23" s="10" t="str">
        <f>+VLOOKUP($B23,Gesamt!$A$5:$I$286,8,FALSE)</f>
        <v>37,63</v>
      </c>
      <c r="J23" s="10">
        <f>+VLOOKUP($B23,Gesamt!$A$5:$Q$286,9,FALSE)</f>
        <v>0</v>
      </c>
      <c r="K23" s="10">
        <f>+VLOOKUP($B23,Gesamt!$A$5:$Q$286,10,FALSE)</f>
        <v>0</v>
      </c>
      <c r="L23" s="10">
        <f>+VLOOKUP($B23,Gesamt!$A$5:$Q$286,11,FALSE)</f>
        <v>0</v>
      </c>
      <c r="M23" s="10">
        <f>+VLOOKUP($B23,Gesamt!$A$5:$Q$286,12,FALSE)</f>
        <v>0</v>
      </c>
      <c r="N23" s="10">
        <f>+VLOOKUP($B23,Gesamt!$A$5:$Q$286,13,FALSE)</f>
        <v>0</v>
      </c>
      <c r="O23" s="10">
        <f>+VLOOKUP($B23,Gesamt!$A$5:$Q$286,14,FALSE)</f>
        <v>0</v>
      </c>
      <c r="P23" s="10">
        <f>+VLOOKUP($B23,Gesamt!$A$5:$Q$286,15,FALSE)</f>
        <v>0</v>
      </c>
      <c r="Q23" s="10">
        <f>+VLOOKUP($B23,Gesamt!$A$5:$Q$286,16,FALSE)</f>
        <v>0</v>
      </c>
      <c r="R23" s="10">
        <f t="shared" si="2"/>
        <v>150.07</v>
      </c>
      <c r="S23" s="8">
        <f t="shared" si="3"/>
        <v>-150.07</v>
      </c>
    </row>
    <row r="24" spans="1:19" ht="12.75">
      <c r="A24" s="1">
        <f t="shared" si="1"/>
        <v>17</v>
      </c>
      <c r="B24" s="20">
        <v>161</v>
      </c>
      <c r="C24" s="2" t="str">
        <f>+VLOOKUP($B24,Gesamt!$A$5:$D$286,2,FALSE)</f>
        <v>Bruns</v>
      </c>
      <c r="D24" s="2" t="str">
        <f>+VLOOKUP($B24,Gesamt!$A$5:$D$286,3,FALSE)</f>
        <v>Sam</v>
      </c>
      <c r="E24" s="1" t="str">
        <f>+VLOOKUP($B24,Gesamt!$A$5:$D$286,4,FALSE)</f>
        <v>Mettingen</v>
      </c>
      <c r="F24" s="10" t="str">
        <f>+VLOOKUP($B24,Gesamt!$A$5:$F$286,5,FALSE)</f>
        <v>37,89</v>
      </c>
      <c r="G24" s="10" t="str">
        <f>+VLOOKUP($B24,Gesamt!$A$5:$G$286,6,FALSE)</f>
        <v>37,93</v>
      </c>
      <c r="H24" s="10" t="str">
        <f>+VLOOKUP($B24,Gesamt!$A$5:$H$286,7,FALSE)</f>
        <v>36,70</v>
      </c>
      <c r="I24" s="10" t="str">
        <f>+VLOOKUP($B24,Gesamt!$A$5:$I$286,8,FALSE)</f>
        <v>37,56</v>
      </c>
      <c r="J24" s="10">
        <f>+VLOOKUP($B24,Gesamt!$A$5:$Q$286,9,FALSE)</f>
        <v>0</v>
      </c>
      <c r="K24" s="10">
        <f>+VLOOKUP($B24,Gesamt!$A$5:$Q$286,10,FALSE)</f>
        <v>0</v>
      </c>
      <c r="L24" s="10">
        <f>+VLOOKUP($B24,Gesamt!$A$5:$Q$286,11,FALSE)</f>
        <v>0</v>
      </c>
      <c r="M24" s="10">
        <f>+VLOOKUP($B24,Gesamt!$A$5:$Q$286,12,FALSE)</f>
        <v>0</v>
      </c>
      <c r="N24" s="10">
        <f>+VLOOKUP($B24,Gesamt!$A$5:$Q$286,13,FALSE)</f>
        <v>0</v>
      </c>
      <c r="O24" s="10">
        <f>+VLOOKUP($B24,Gesamt!$A$5:$Q$286,14,FALSE)</f>
        <v>0</v>
      </c>
      <c r="P24" s="10">
        <f>+VLOOKUP($B24,Gesamt!$A$5:$Q$286,15,FALSE)</f>
        <v>0</v>
      </c>
      <c r="Q24" s="10">
        <f>+VLOOKUP($B24,Gesamt!$A$5:$Q$286,16,FALSE)</f>
        <v>0</v>
      </c>
      <c r="R24" s="10">
        <f t="shared" si="2"/>
        <v>150.08</v>
      </c>
      <c r="S24" s="8">
        <f t="shared" si="3"/>
        <v>-150.08</v>
      </c>
    </row>
    <row r="25" spans="1:19" ht="12.75">
      <c r="A25" s="1">
        <f t="shared" si="1"/>
        <v>18</v>
      </c>
      <c r="B25" s="20">
        <v>151</v>
      </c>
      <c r="C25" s="2" t="str">
        <f>+VLOOKUP($B25,Gesamt!$A$5:$D$286,2,FALSE)</f>
        <v>Nießen</v>
      </c>
      <c r="D25" s="2" t="str">
        <f>+VLOOKUP($B25,Gesamt!$A$5:$D$286,3,FALSE)</f>
        <v>Nicolas</v>
      </c>
      <c r="E25" s="1" t="str">
        <f>+VLOOKUP($B25,Gesamt!$A$5:$D$286,4,FALSE)</f>
        <v>Simmerath</v>
      </c>
      <c r="F25" s="10" t="str">
        <f>+VLOOKUP($B25,Gesamt!$A$5:$F$286,5,FALSE)</f>
        <v>37,18</v>
      </c>
      <c r="G25" s="10" t="str">
        <f>+VLOOKUP($B25,Gesamt!$A$5:$G$286,6,FALSE)</f>
        <v>37,93</v>
      </c>
      <c r="H25" s="10" t="str">
        <f>+VLOOKUP($B25,Gesamt!$A$5:$H$286,7,FALSE)</f>
        <v>37,06</v>
      </c>
      <c r="I25" s="10" t="str">
        <f>+VLOOKUP($B25,Gesamt!$A$5:$I$286,8,FALSE)</f>
        <v>38,03</v>
      </c>
      <c r="J25" s="10">
        <f>+VLOOKUP($B25,Gesamt!$A$5:$Q$286,9,FALSE)</f>
        <v>0</v>
      </c>
      <c r="K25" s="10">
        <f>+VLOOKUP($B25,Gesamt!$A$5:$Q$286,10,FALSE)</f>
        <v>0</v>
      </c>
      <c r="L25" s="10">
        <f>+VLOOKUP($B25,Gesamt!$A$5:$Q$286,11,FALSE)</f>
        <v>0</v>
      </c>
      <c r="M25" s="10">
        <f>+VLOOKUP($B25,Gesamt!$A$5:$Q$286,12,FALSE)</f>
        <v>0</v>
      </c>
      <c r="N25" s="10">
        <f>+VLOOKUP($B25,Gesamt!$A$5:$Q$286,13,FALSE)</f>
        <v>0</v>
      </c>
      <c r="O25" s="10">
        <f>+VLOOKUP($B25,Gesamt!$A$5:$Q$286,14,FALSE)</f>
        <v>0</v>
      </c>
      <c r="P25" s="10">
        <f>+VLOOKUP($B25,Gesamt!$A$5:$Q$286,15,FALSE)</f>
        <v>0</v>
      </c>
      <c r="Q25" s="10">
        <f>+VLOOKUP($B25,Gesamt!$A$5:$Q$286,16,FALSE)</f>
        <v>0</v>
      </c>
      <c r="R25" s="10">
        <f t="shared" si="2"/>
        <v>150.2</v>
      </c>
      <c r="S25" s="8">
        <f t="shared" si="3"/>
        <v>-150.2</v>
      </c>
    </row>
    <row r="26" spans="1:19" ht="12.75">
      <c r="A26" s="1">
        <f t="shared" si="1"/>
        <v>19</v>
      </c>
      <c r="B26" s="20">
        <v>127</v>
      </c>
      <c r="C26" s="2" t="str">
        <f>+VLOOKUP($B26,Gesamt!$A$5:$D$286,2,FALSE)</f>
        <v>Reutter</v>
      </c>
      <c r="D26" s="2" t="str">
        <f>+VLOOKUP($B26,Gesamt!$A$5:$D$286,3,FALSE)</f>
        <v>Hans</v>
      </c>
      <c r="E26" s="1" t="str">
        <f>+VLOOKUP($B26,Gesamt!$A$5:$D$286,4,FALSE)</f>
        <v>Stromberg</v>
      </c>
      <c r="F26" s="10" t="str">
        <f>+VLOOKUP($B26,Gesamt!$A$5:$F$286,5,FALSE)</f>
        <v>37,03</v>
      </c>
      <c r="G26" s="10" t="str">
        <f>+VLOOKUP($B26,Gesamt!$A$5:$G$286,6,FALSE)</f>
        <v>37,87</v>
      </c>
      <c r="H26" s="10" t="str">
        <f>+VLOOKUP($B26,Gesamt!$A$5:$H$286,7,FALSE)</f>
        <v>37,52</v>
      </c>
      <c r="I26" s="10" t="str">
        <f>+VLOOKUP($B26,Gesamt!$A$5:$I$286,8,FALSE)</f>
        <v>37,79</v>
      </c>
      <c r="J26" s="10">
        <f>+VLOOKUP($B26,Gesamt!$A$5:$Q$286,9,FALSE)</f>
        <v>0</v>
      </c>
      <c r="K26" s="10">
        <f>+VLOOKUP($B26,Gesamt!$A$5:$Q$286,10,FALSE)</f>
        <v>0</v>
      </c>
      <c r="L26" s="10">
        <f>+VLOOKUP($B26,Gesamt!$A$5:$Q$286,11,FALSE)</f>
        <v>0</v>
      </c>
      <c r="M26" s="10">
        <f>+VLOOKUP($B26,Gesamt!$A$5:$Q$286,12,FALSE)</f>
        <v>0</v>
      </c>
      <c r="N26" s="10">
        <f>+VLOOKUP($B26,Gesamt!$A$5:$Q$286,13,FALSE)</f>
        <v>0</v>
      </c>
      <c r="O26" s="10">
        <f>+VLOOKUP($B26,Gesamt!$A$5:$Q$286,14,FALSE)</f>
        <v>0</v>
      </c>
      <c r="P26" s="10">
        <f>+VLOOKUP($B26,Gesamt!$A$5:$Q$286,15,FALSE)</f>
        <v>0</v>
      </c>
      <c r="Q26" s="10">
        <f>+VLOOKUP($B26,Gesamt!$A$5:$Q$286,16,FALSE)</f>
        <v>0</v>
      </c>
      <c r="R26" s="10">
        <f t="shared" si="2"/>
        <v>150.21</v>
      </c>
      <c r="S26" s="8">
        <f t="shared" si="3"/>
        <v>-150.21</v>
      </c>
    </row>
    <row r="27" spans="1:19" ht="12.75">
      <c r="A27" s="1">
        <f t="shared" si="1"/>
        <v>20</v>
      </c>
      <c r="B27" s="20">
        <v>159</v>
      </c>
      <c r="C27" s="2" t="str">
        <f>+VLOOKUP($B27,Gesamt!$A$5:$D$286,2,FALSE)</f>
        <v>Freudenstein</v>
      </c>
      <c r="D27" s="2" t="str">
        <f>+VLOOKUP($B27,Gesamt!$A$5:$D$286,3,FALSE)</f>
        <v>Rieke</v>
      </c>
      <c r="E27" s="1" t="str">
        <f>+VLOOKUP($B27,Gesamt!$A$5:$D$286,4,FALSE)</f>
        <v>Schledehausen</v>
      </c>
      <c r="F27" s="10" t="str">
        <f>+VLOOKUP($B27,Gesamt!$A$5:$F$286,5,FALSE)</f>
        <v>37,88</v>
      </c>
      <c r="G27" s="10" t="str">
        <f>+VLOOKUP($B27,Gesamt!$A$5:$G$286,6,FALSE)</f>
        <v>37,96</v>
      </c>
      <c r="H27" s="10" t="str">
        <f>+VLOOKUP($B27,Gesamt!$A$5:$H$286,7,FALSE)</f>
        <v>37,19</v>
      </c>
      <c r="I27" s="10" t="str">
        <f>+VLOOKUP($B27,Gesamt!$A$5:$I$286,8,FALSE)</f>
        <v>37,29</v>
      </c>
      <c r="J27" s="10">
        <f>+VLOOKUP($B27,Gesamt!$A$5:$Q$286,9,FALSE)</f>
        <v>0</v>
      </c>
      <c r="K27" s="10">
        <f>+VLOOKUP($B27,Gesamt!$A$5:$Q$286,10,FALSE)</f>
        <v>0</v>
      </c>
      <c r="L27" s="10">
        <f>+VLOOKUP($B27,Gesamt!$A$5:$Q$286,11,FALSE)</f>
        <v>0</v>
      </c>
      <c r="M27" s="10">
        <f>+VLOOKUP($B27,Gesamt!$A$5:$Q$286,12,FALSE)</f>
        <v>0</v>
      </c>
      <c r="N27" s="10">
        <f>+VLOOKUP($B27,Gesamt!$A$5:$Q$286,13,FALSE)</f>
        <v>0</v>
      </c>
      <c r="O27" s="10">
        <f>+VLOOKUP($B27,Gesamt!$A$5:$Q$286,14,FALSE)</f>
        <v>0</v>
      </c>
      <c r="P27" s="10">
        <f>+VLOOKUP($B27,Gesamt!$A$5:$Q$286,15,FALSE)</f>
        <v>0</v>
      </c>
      <c r="Q27" s="10">
        <f>+VLOOKUP($B27,Gesamt!$A$5:$Q$286,16,FALSE)</f>
        <v>0</v>
      </c>
      <c r="R27" s="10">
        <f t="shared" si="2"/>
        <v>150.32</v>
      </c>
      <c r="S27" s="8">
        <f t="shared" si="3"/>
        <v>-150.32</v>
      </c>
    </row>
    <row r="28" spans="1:19" ht="12.75">
      <c r="A28" s="1">
        <f t="shared" si="1"/>
        <v>21</v>
      </c>
      <c r="B28" s="16">
        <v>160</v>
      </c>
      <c r="C28" s="2" t="str">
        <f>+VLOOKUP($B28,Gesamt!$A$5:$D$286,2,FALSE)</f>
        <v>Kallabis</v>
      </c>
      <c r="D28" s="2" t="str">
        <f>+VLOOKUP($B28,Gesamt!$A$5:$D$286,3,FALSE)</f>
        <v>Jakob</v>
      </c>
      <c r="E28" s="1" t="str">
        <f>+VLOOKUP($B28,Gesamt!$A$5:$D$286,4,FALSE)</f>
        <v>Billerbeck</v>
      </c>
      <c r="F28" s="10" t="str">
        <f>+VLOOKUP($B28,Gesamt!$A$5:$F$286,5,FALSE)</f>
        <v>37,87</v>
      </c>
      <c r="G28" s="10" t="str">
        <f>+VLOOKUP($B28,Gesamt!$A$5:$G$286,6,FALSE)</f>
        <v>37,79</v>
      </c>
      <c r="H28" s="10" t="str">
        <f>+VLOOKUP($B28,Gesamt!$A$5:$H$286,7,FALSE)</f>
        <v>37,48</v>
      </c>
      <c r="I28" s="10" t="str">
        <f>+VLOOKUP($B28,Gesamt!$A$5:$I$286,8,FALSE)</f>
        <v>37,39</v>
      </c>
      <c r="J28" s="10">
        <f>+VLOOKUP($B28,Gesamt!$A$5:$Q$286,9,FALSE)</f>
        <v>0</v>
      </c>
      <c r="K28" s="10">
        <f>+VLOOKUP($B28,Gesamt!$A$5:$Q$286,10,FALSE)</f>
        <v>0</v>
      </c>
      <c r="L28" s="10">
        <f>+VLOOKUP($B28,Gesamt!$A$5:$Q$286,11,FALSE)</f>
        <v>0</v>
      </c>
      <c r="M28" s="10">
        <f>+VLOOKUP($B28,Gesamt!$A$5:$Q$286,12,FALSE)</f>
        <v>0</v>
      </c>
      <c r="N28" s="10">
        <f>+VLOOKUP($B28,Gesamt!$A$5:$Q$286,13,FALSE)</f>
        <v>0</v>
      </c>
      <c r="O28" s="10">
        <f>+VLOOKUP($B28,Gesamt!$A$5:$Q$286,14,FALSE)</f>
        <v>0</v>
      </c>
      <c r="P28" s="10">
        <f>+VLOOKUP($B28,Gesamt!$A$5:$Q$286,15,FALSE)</f>
        <v>0</v>
      </c>
      <c r="Q28" s="10">
        <f>+VLOOKUP($B28,Gesamt!$A$5:$Q$286,16,FALSE)</f>
        <v>0</v>
      </c>
      <c r="R28" s="10">
        <f t="shared" si="2"/>
        <v>150.53</v>
      </c>
      <c r="S28" s="8">
        <f t="shared" si="3"/>
        <v>-150.53</v>
      </c>
    </row>
    <row r="29" spans="1:19" ht="12.75">
      <c r="A29" s="1">
        <f t="shared" si="1"/>
        <v>22</v>
      </c>
      <c r="B29" s="20">
        <v>111</v>
      </c>
      <c r="C29" s="2" t="str">
        <f>+VLOOKUP($B29,Gesamt!$A$5:$D$286,2,FALSE)</f>
        <v>Elges</v>
      </c>
      <c r="D29" s="2" t="str">
        <f>+VLOOKUP($B29,Gesamt!$A$5:$D$286,3,FALSE)</f>
        <v>Erik</v>
      </c>
      <c r="E29" s="1" t="str">
        <f>+VLOOKUP($B29,Gesamt!$A$5:$D$286,4,FALSE)</f>
        <v>Stromberg</v>
      </c>
      <c r="F29" s="10" t="str">
        <f>+VLOOKUP($B29,Gesamt!$A$5:$F$286,5,FALSE)</f>
        <v>37,36</v>
      </c>
      <c r="G29" s="10" t="str">
        <f>+VLOOKUP($B29,Gesamt!$A$5:$G$286,6,FALSE)</f>
        <v>38,23</v>
      </c>
      <c r="H29" s="10" t="str">
        <f>+VLOOKUP($B29,Gesamt!$A$5:$H$286,7,FALSE)</f>
        <v>37,23</v>
      </c>
      <c r="I29" s="10" t="str">
        <f>+VLOOKUP($B29,Gesamt!$A$5:$I$286,8,FALSE)</f>
        <v>38,24</v>
      </c>
      <c r="J29" s="10">
        <f>+VLOOKUP($B29,Gesamt!$A$5:$Q$286,9,FALSE)</f>
        <v>0</v>
      </c>
      <c r="K29" s="10">
        <f>+VLOOKUP($B29,Gesamt!$A$5:$Q$286,10,FALSE)</f>
        <v>0</v>
      </c>
      <c r="L29" s="10">
        <f>+VLOOKUP($B29,Gesamt!$A$5:$Q$286,11,FALSE)</f>
        <v>0</v>
      </c>
      <c r="M29" s="10">
        <f>+VLOOKUP($B29,Gesamt!$A$5:$Q$286,12,FALSE)</f>
        <v>0</v>
      </c>
      <c r="N29" s="10">
        <f>+VLOOKUP($B29,Gesamt!$A$5:$Q$286,13,FALSE)</f>
        <v>0</v>
      </c>
      <c r="O29" s="10">
        <f>+VLOOKUP($B29,Gesamt!$A$5:$Q$286,14,FALSE)</f>
        <v>0</v>
      </c>
      <c r="P29" s="10">
        <f>+VLOOKUP($B29,Gesamt!$A$5:$Q$286,15,FALSE)</f>
        <v>0</v>
      </c>
      <c r="Q29" s="10">
        <f>+VLOOKUP($B29,Gesamt!$A$5:$Q$286,16,FALSE)</f>
        <v>0</v>
      </c>
      <c r="R29" s="10">
        <f t="shared" si="2"/>
        <v>151.06</v>
      </c>
      <c r="S29" s="8">
        <f t="shared" si="3"/>
        <v>-151.06</v>
      </c>
    </row>
    <row r="30" spans="1:19" ht="12.75">
      <c r="A30" s="1">
        <f t="shared" si="1"/>
        <v>23</v>
      </c>
      <c r="B30" s="20">
        <v>156</v>
      </c>
      <c r="C30" s="2" t="str">
        <f>+VLOOKUP($B30,Gesamt!$A$5:$D$286,2,FALSE)</f>
        <v>Stalfort</v>
      </c>
      <c r="D30" s="2" t="str">
        <f>+VLOOKUP($B30,Gesamt!$A$5:$D$286,3,FALSE)</f>
        <v>Lennard</v>
      </c>
      <c r="E30" s="1" t="str">
        <f>+VLOOKUP($B30,Gesamt!$A$5:$D$286,4,FALSE)</f>
        <v>Mettingen</v>
      </c>
      <c r="F30" s="10" t="str">
        <f>+VLOOKUP($B30,Gesamt!$A$5:$F$286,5,FALSE)</f>
        <v>37,45</v>
      </c>
      <c r="G30" s="10" t="str">
        <f>+VLOOKUP($B30,Gesamt!$A$5:$G$286,6,FALSE)</f>
        <v>37,74</v>
      </c>
      <c r="H30" s="10" t="str">
        <f>+VLOOKUP($B30,Gesamt!$A$5:$H$286,7,FALSE)</f>
        <v>38,26</v>
      </c>
      <c r="I30" s="10" t="str">
        <f>+VLOOKUP($B30,Gesamt!$A$5:$I$286,8,FALSE)</f>
        <v>37,63</v>
      </c>
      <c r="J30" s="10">
        <f>+VLOOKUP($B30,Gesamt!$A$5:$Q$286,9,FALSE)</f>
        <v>0</v>
      </c>
      <c r="K30" s="10">
        <f>+VLOOKUP($B30,Gesamt!$A$5:$Q$286,10,FALSE)</f>
        <v>0</v>
      </c>
      <c r="L30" s="10">
        <f>+VLOOKUP($B30,Gesamt!$A$5:$Q$286,11,FALSE)</f>
        <v>0</v>
      </c>
      <c r="M30" s="10">
        <f>+VLOOKUP($B30,Gesamt!$A$5:$Q$286,12,FALSE)</f>
        <v>0</v>
      </c>
      <c r="N30" s="10">
        <f>+VLOOKUP($B30,Gesamt!$A$5:$Q$286,13,FALSE)</f>
        <v>0</v>
      </c>
      <c r="O30" s="10">
        <f>+VLOOKUP($B30,Gesamt!$A$5:$Q$286,14,FALSE)</f>
        <v>0</v>
      </c>
      <c r="P30" s="10">
        <f>+VLOOKUP($B30,Gesamt!$A$5:$Q$286,15,FALSE)</f>
        <v>0</v>
      </c>
      <c r="Q30" s="10">
        <f>+VLOOKUP($B30,Gesamt!$A$5:$Q$286,16,FALSE)</f>
        <v>0</v>
      </c>
      <c r="R30" s="10">
        <f t="shared" si="2"/>
        <v>151.08</v>
      </c>
      <c r="S30" s="8">
        <f t="shared" si="3"/>
        <v>-151.08</v>
      </c>
    </row>
    <row r="31" spans="1:19" ht="12.75">
      <c r="A31" s="1">
        <f t="shared" si="1"/>
        <v>24</v>
      </c>
      <c r="B31" s="20">
        <v>146</v>
      </c>
      <c r="C31" s="2" t="str">
        <f>+VLOOKUP($B31,Gesamt!$A$5:$D$286,2,FALSE)</f>
        <v>Witt</v>
      </c>
      <c r="D31" s="2" t="str">
        <f>+VLOOKUP($B31,Gesamt!$A$5:$D$286,3,FALSE)</f>
        <v>Maximilian</v>
      </c>
      <c r="E31" s="1" t="str">
        <f>+VLOOKUP($B31,Gesamt!$A$5:$D$286,4,FALSE)</f>
        <v>Mettingen</v>
      </c>
      <c r="F31" s="10" t="str">
        <f>+VLOOKUP($B31,Gesamt!$A$5:$F$286,5,FALSE)</f>
        <v>38,15</v>
      </c>
      <c r="G31" s="10" t="str">
        <f>+VLOOKUP($B31,Gesamt!$A$5:$G$286,6,FALSE)</f>
        <v>37,07</v>
      </c>
      <c r="H31" s="10" t="str">
        <f>+VLOOKUP($B31,Gesamt!$A$5:$H$286,7,FALSE)</f>
        <v>38,70</v>
      </c>
      <c r="I31" s="10" t="str">
        <f>+VLOOKUP($B31,Gesamt!$A$5:$I$286,8,FALSE)</f>
        <v>37,29</v>
      </c>
      <c r="J31" s="10">
        <f>+VLOOKUP($B31,Gesamt!$A$5:$Q$286,9,FALSE)</f>
        <v>0</v>
      </c>
      <c r="K31" s="10">
        <f>+VLOOKUP($B31,Gesamt!$A$5:$Q$286,10,FALSE)</f>
        <v>0</v>
      </c>
      <c r="L31" s="10">
        <f>+VLOOKUP($B31,Gesamt!$A$5:$Q$286,11,FALSE)</f>
        <v>0</v>
      </c>
      <c r="M31" s="10">
        <f>+VLOOKUP($B31,Gesamt!$A$5:$Q$286,12,FALSE)</f>
        <v>0</v>
      </c>
      <c r="N31" s="10">
        <f>+VLOOKUP($B31,Gesamt!$A$5:$Q$286,13,FALSE)</f>
        <v>0</v>
      </c>
      <c r="O31" s="10">
        <f>+VLOOKUP($B31,Gesamt!$A$5:$Q$286,14,FALSE)</f>
        <v>0</v>
      </c>
      <c r="P31" s="10">
        <f>+VLOOKUP($B31,Gesamt!$A$5:$Q$286,15,FALSE)</f>
        <v>0</v>
      </c>
      <c r="Q31" s="10">
        <f>+VLOOKUP($B31,Gesamt!$A$5:$Q$286,16,FALSE)</f>
        <v>0</v>
      </c>
      <c r="R31" s="10">
        <f aca="true" t="shared" si="4" ref="R31:R37">(F31*$F$4+G31*$G$4+H31*$H$4+I31*$I$4+J31*$J$4+K31*$K$4+L31*$F$4+M31*$G$4+N31*$H$4+O31*$I$4+P31*$J$4+Q31*$J$4)</f>
        <v>151.21</v>
      </c>
      <c r="S31" s="8">
        <f t="shared" si="3"/>
        <v>-151.21</v>
      </c>
    </row>
    <row r="32" spans="1:19" ht="12.75">
      <c r="A32" s="1">
        <f t="shared" si="1"/>
        <v>25</v>
      </c>
      <c r="B32" s="20">
        <v>125</v>
      </c>
      <c r="C32" s="2" t="str">
        <f>+VLOOKUP($B32,Gesamt!$A$5:$D$286,2,FALSE)</f>
        <v>Krabus</v>
      </c>
      <c r="D32" s="2" t="str">
        <f>+VLOOKUP($B32,Gesamt!$A$5:$D$286,3,FALSE)</f>
        <v>Laurenz</v>
      </c>
      <c r="E32" s="1" t="str">
        <f>+VLOOKUP($B32,Gesamt!$A$5:$D$286,4,FALSE)</f>
        <v>Stromberg</v>
      </c>
      <c r="F32" s="10" t="str">
        <f>+VLOOKUP($B32,Gesamt!$A$5:$F$286,5,FALSE)</f>
        <v>37,50</v>
      </c>
      <c r="G32" s="10" t="str">
        <f>+VLOOKUP($B32,Gesamt!$A$5:$G$286,6,FALSE)</f>
        <v>37,97</v>
      </c>
      <c r="H32" s="10" t="str">
        <f>+VLOOKUP($B32,Gesamt!$A$5:$H$286,7,FALSE)</f>
        <v>37,15</v>
      </c>
      <c r="I32" s="10" t="str">
        <f>+VLOOKUP($B32,Gesamt!$A$5:$I$286,8,FALSE)</f>
        <v>38,68</v>
      </c>
      <c r="J32" s="10">
        <f>+VLOOKUP($B32,Gesamt!$A$5:$Q$286,9,FALSE)</f>
        <v>0</v>
      </c>
      <c r="K32" s="10">
        <f>+VLOOKUP($B32,Gesamt!$A$5:$Q$286,10,FALSE)</f>
        <v>0</v>
      </c>
      <c r="L32" s="10">
        <f>+VLOOKUP($B32,Gesamt!$A$5:$Q$286,11,FALSE)</f>
        <v>0</v>
      </c>
      <c r="M32" s="10">
        <f>+VLOOKUP($B32,Gesamt!$A$5:$Q$286,12,FALSE)</f>
        <v>0</v>
      </c>
      <c r="N32" s="10">
        <f>+VLOOKUP($B32,Gesamt!$A$5:$Q$286,13,FALSE)</f>
        <v>0</v>
      </c>
      <c r="O32" s="10">
        <f>+VLOOKUP($B32,Gesamt!$A$5:$Q$286,14,FALSE)</f>
        <v>0</v>
      </c>
      <c r="P32" s="10">
        <f>+VLOOKUP($B32,Gesamt!$A$5:$Q$286,15,FALSE)</f>
        <v>0</v>
      </c>
      <c r="Q32" s="10">
        <f>+VLOOKUP($B32,Gesamt!$A$5:$Q$286,16,FALSE)</f>
        <v>0</v>
      </c>
      <c r="R32" s="10">
        <f t="shared" si="4"/>
        <v>151.3</v>
      </c>
      <c r="S32" s="8">
        <f t="shared" si="3"/>
        <v>-151.3</v>
      </c>
    </row>
    <row r="33" spans="1:19" ht="12.75">
      <c r="A33" s="1">
        <f t="shared" si="1"/>
        <v>26</v>
      </c>
      <c r="B33" s="20">
        <v>136</v>
      </c>
      <c r="C33" s="2" t="str">
        <f>+VLOOKUP($B33,Gesamt!$A$5:$D$286,2,FALSE)</f>
        <v>Küschall</v>
      </c>
      <c r="D33" s="2" t="str">
        <f>+VLOOKUP($B33,Gesamt!$A$5:$D$286,3,FALSE)</f>
        <v>Arndt</v>
      </c>
      <c r="E33" s="1" t="str">
        <f>+VLOOKUP($B33,Gesamt!$A$5:$D$286,4,FALSE)</f>
        <v>Billerbeck</v>
      </c>
      <c r="F33" s="10" t="str">
        <f>+VLOOKUP($B33,Gesamt!$A$5:$F$286,5,FALSE)</f>
        <v>37,24</v>
      </c>
      <c r="G33" s="10" t="str">
        <f>+VLOOKUP($B33,Gesamt!$A$5:$G$286,6,FALSE)</f>
        <v>38,12</v>
      </c>
      <c r="H33" s="10" t="str">
        <f>+VLOOKUP($B33,Gesamt!$A$5:$H$286,7,FALSE)</f>
        <v>37,41</v>
      </c>
      <c r="I33" s="10" t="str">
        <f>+VLOOKUP($B33,Gesamt!$A$5:$I$286,8,FALSE)</f>
        <v>38,93</v>
      </c>
      <c r="J33" s="10">
        <f>+VLOOKUP($B33,Gesamt!$A$5:$Q$286,9,FALSE)</f>
        <v>0</v>
      </c>
      <c r="K33" s="10">
        <f>+VLOOKUP($B33,Gesamt!$A$5:$Q$286,10,FALSE)</f>
        <v>0</v>
      </c>
      <c r="L33" s="10">
        <f>+VLOOKUP($B33,Gesamt!$A$5:$Q$286,11,FALSE)</f>
        <v>0</v>
      </c>
      <c r="M33" s="10">
        <f>+VLOOKUP($B33,Gesamt!$A$5:$Q$286,12,FALSE)</f>
        <v>0</v>
      </c>
      <c r="N33" s="10">
        <f>+VLOOKUP($B33,Gesamt!$A$5:$Q$286,13,FALSE)</f>
        <v>0</v>
      </c>
      <c r="O33" s="10">
        <f>+VLOOKUP($B33,Gesamt!$A$5:$Q$286,14,FALSE)</f>
        <v>0</v>
      </c>
      <c r="P33" s="10">
        <f>+VLOOKUP($B33,Gesamt!$A$5:$Q$286,15,FALSE)</f>
        <v>0</v>
      </c>
      <c r="Q33" s="10">
        <f>+VLOOKUP($B33,Gesamt!$A$5:$Q$286,16,FALSE)</f>
        <v>0</v>
      </c>
      <c r="R33" s="10">
        <f t="shared" si="4"/>
        <v>151.7</v>
      </c>
      <c r="S33" s="8">
        <f t="shared" si="3"/>
        <v>-151.7</v>
      </c>
    </row>
    <row r="34" spans="1:19" ht="12.75">
      <c r="A34" s="1">
        <f t="shared" si="1"/>
        <v>27</v>
      </c>
      <c r="B34" s="20">
        <v>109</v>
      </c>
      <c r="C34" s="2" t="str">
        <f>+VLOOKUP($B34,Gesamt!$A$5:$D$286,2,FALSE)</f>
        <v>Gloe</v>
      </c>
      <c r="D34" s="2" t="str">
        <f>+VLOOKUP($B34,Gesamt!$A$5:$D$286,3,FALSE)</f>
        <v>Luisa</v>
      </c>
      <c r="E34" s="1" t="str">
        <f>+VLOOKUP($B34,Gesamt!$A$5:$D$286,4,FALSE)</f>
        <v>Billerbeck</v>
      </c>
      <c r="F34" s="10" t="str">
        <f>+VLOOKUP($B34,Gesamt!$A$5:$F$286,5,FALSE)</f>
        <v>37,20</v>
      </c>
      <c r="G34" s="10" t="str">
        <f>+VLOOKUP($B34,Gesamt!$A$5:$G$286,6,FALSE)</f>
        <v>38,37</v>
      </c>
      <c r="H34" s="10" t="str">
        <f>+VLOOKUP($B34,Gesamt!$A$5:$H$286,7,FALSE)</f>
        <v>37,52</v>
      </c>
      <c r="I34" s="10" t="str">
        <f>+VLOOKUP($B34,Gesamt!$A$5:$I$286,8,FALSE)</f>
        <v>38,72</v>
      </c>
      <c r="J34" s="10">
        <f>+VLOOKUP($B34,Gesamt!$A$5:$Q$286,9,FALSE)</f>
        <v>0</v>
      </c>
      <c r="K34" s="10">
        <f>+VLOOKUP($B34,Gesamt!$A$5:$Q$286,10,FALSE)</f>
        <v>0</v>
      </c>
      <c r="L34" s="10">
        <f>+VLOOKUP($B34,Gesamt!$A$5:$Q$286,11,FALSE)</f>
        <v>0</v>
      </c>
      <c r="M34" s="10">
        <f>+VLOOKUP($B34,Gesamt!$A$5:$Q$286,12,FALSE)</f>
        <v>0</v>
      </c>
      <c r="N34" s="10">
        <f>+VLOOKUP($B34,Gesamt!$A$5:$Q$286,13,FALSE)</f>
        <v>0</v>
      </c>
      <c r="O34" s="10">
        <f>+VLOOKUP($B34,Gesamt!$A$5:$Q$286,14,FALSE)</f>
        <v>0</v>
      </c>
      <c r="P34" s="10">
        <f>+VLOOKUP($B34,Gesamt!$A$5:$Q$286,15,FALSE)</f>
        <v>0</v>
      </c>
      <c r="Q34" s="10">
        <f>+VLOOKUP($B34,Gesamt!$A$5:$Q$286,16,FALSE)</f>
        <v>0</v>
      </c>
      <c r="R34" s="10">
        <f t="shared" si="4"/>
        <v>151.81</v>
      </c>
      <c r="S34" s="8">
        <f t="shared" si="3"/>
        <v>-151.81</v>
      </c>
    </row>
    <row r="35" spans="1:19" ht="12.75">
      <c r="A35" s="1">
        <f t="shared" si="1"/>
        <v>28</v>
      </c>
      <c r="B35" s="16">
        <v>150</v>
      </c>
      <c r="C35" s="2" t="str">
        <f>+VLOOKUP($B35,Gesamt!$A$5:$D$286,2,FALSE)</f>
        <v>Erfurt</v>
      </c>
      <c r="D35" s="2" t="str">
        <f>+VLOOKUP($B35,Gesamt!$A$5:$D$286,3,FALSE)</f>
        <v>Luca</v>
      </c>
      <c r="E35" s="1" t="str">
        <f>+VLOOKUP($B35,Gesamt!$A$5:$D$286,4,FALSE)</f>
        <v>Billerbeck</v>
      </c>
      <c r="F35" s="10" t="str">
        <f>+VLOOKUP($B35,Gesamt!$A$5:$F$286,5,FALSE)</f>
        <v>37,69</v>
      </c>
      <c r="G35" s="10" t="str">
        <f>+VLOOKUP($B35,Gesamt!$A$5:$G$286,6,FALSE)</f>
        <v>37,83</v>
      </c>
      <c r="H35" s="10" t="str">
        <f>+VLOOKUP($B35,Gesamt!$A$5:$H$286,7,FALSE)</f>
        <v>37,88</v>
      </c>
      <c r="I35" s="10" t="str">
        <f>+VLOOKUP($B35,Gesamt!$A$5:$I$286,8,FALSE)</f>
        <v>38,75</v>
      </c>
      <c r="J35" s="10">
        <f>+VLOOKUP($B35,Gesamt!$A$5:$Q$286,9,FALSE)</f>
        <v>0</v>
      </c>
      <c r="K35" s="10">
        <f>+VLOOKUP($B35,Gesamt!$A$5:$Q$286,10,FALSE)</f>
        <v>0</v>
      </c>
      <c r="L35" s="10">
        <f>+VLOOKUP($B35,Gesamt!$A$5:$Q$286,11,FALSE)</f>
        <v>0</v>
      </c>
      <c r="M35" s="10">
        <f>+VLOOKUP($B35,Gesamt!$A$5:$Q$286,12,FALSE)</f>
        <v>0</v>
      </c>
      <c r="N35" s="10">
        <f>+VLOOKUP($B35,Gesamt!$A$5:$Q$286,13,FALSE)</f>
        <v>0</v>
      </c>
      <c r="O35" s="10">
        <f>+VLOOKUP($B35,Gesamt!$A$5:$Q$286,14,FALSE)</f>
        <v>0</v>
      </c>
      <c r="P35" s="10">
        <f>+VLOOKUP($B35,Gesamt!$A$5:$Q$286,15,FALSE)</f>
        <v>0</v>
      </c>
      <c r="Q35" s="10">
        <f>+VLOOKUP($B35,Gesamt!$A$5:$Q$286,16,FALSE)</f>
        <v>0</v>
      </c>
      <c r="R35" s="10">
        <f t="shared" si="4"/>
        <v>152.15</v>
      </c>
      <c r="S35" s="8">
        <f t="shared" si="3"/>
        <v>-152.15</v>
      </c>
    </row>
    <row r="36" spans="1:19" ht="12.75">
      <c r="A36" s="1">
        <f t="shared" si="1"/>
        <v>29</v>
      </c>
      <c r="B36" s="20">
        <v>165</v>
      </c>
      <c r="C36" s="2" t="str">
        <f>+VLOOKUP($B36,Gesamt!$A$5:$D$286,2,FALSE)</f>
        <v>Rudzicki</v>
      </c>
      <c r="D36" s="2" t="str">
        <f>+VLOOKUP($B36,Gesamt!$A$5:$D$286,3,FALSE)</f>
        <v>Julian</v>
      </c>
      <c r="E36" s="1" t="str">
        <f>+VLOOKUP($B36,Gesamt!$A$5:$D$286,4,FALSE)</f>
        <v>Billerbeck</v>
      </c>
      <c r="F36" s="10" t="str">
        <f>+VLOOKUP($B36,Gesamt!$A$5:$F$286,5,FALSE)</f>
        <v>38,42</v>
      </c>
      <c r="G36" s="10" t="str">
        <f>+VLOOKUP($B36,Gesamt!$A$5:$G$286,6,FALSE)</f>
        <v>38,02</v>
      </c>
      <c r="H36" s="10" t="str">
        <f>+VLOOKUP($B36,Gesamt!$A$5:$H$286,7,FALSE)</f>
        <v>37,58</v>
      </c>
      <c r="I36" s="10" t="str">
        <f>+VLOOKUP($B36,Gesamt!$A$5:$I$286,8,FALSE)</f>
        <v>38,42</v>
      </c>
      <c r="J36" s="10">
        <f>+VLOOKUP($B36,Gesamt!$A$5:$Q$286,9,FALSE)</f>
        <v>0</v>
      </c>
      <c r="K36" s="10">
        <f>+VLOOKUP($B36,Gesamt!$A$5:$Q$286,10,FALSE)</f>
        <v>0</v>
      </c>
      <c r="L36" s="10">
        <f>+VLOOKUP($B36,Gesamt!$A$5:$Q$286,11,FALSE)</f>
        <v>0</v>
      </c>
      <c r="M36" s="10">
        <f>+VLOOKUP($B36,Gesamt!$A$5:$Q$286,12,FALSE)</f>
        <v>0</v>
      </c>
      <c r="N36" s="10">
        <f>+VLOOKUP($B36,Gesamt!$A$5:$Q$286,13,FALSE)</f>
        <v>0</v>
      </c>
      <c r="O36" s="10">
        <f>+VLOOKUP($B36,Gesamt!$A$5:$Q$286,14,FALSE)</f>
        <v>0</v>
      </c>
      <c r="P36" s="10">
        <f>+VLOOKUP($B36,Gesamt!$A$5:$Q$286,15,FALSE)</f>
        <v>0</v>
      </c>
      <c r="Q36" s="10">
        <f>+VLOOKUP($B36,Gesamt!$A$5:$Q$286,16,FALSE)</f>
        <v>0</v>
      </c>
      <c r="R36" s="10">
        <f t="shared" si="4"/>
        <v>152.44</v>
      </c>
      <c r="S36" s="8">
        <f t="shared" si="3"/>
        <v>-152.44</v>
      </c>
    </row>
    <row r="37" spans="1:19" ht="12.75">
      <c r="A37" s="1">
        <f t="shared" si="1"/>
        <v>30</v>
      </c>
      <c r="B37" s="16">
        <v>110</v>
      </c>
      <c r="C37" s="2" t="str">
        <f>+VLOOKUP($B37,Gesamt!$A$5:$D$286,2,FALSE)</f>
        <v>Wetter</v>
      </c>
      <c r="D37" s="2" t="str">
        <f>+VLOOKUP($B37,Gesamt!$A$5:$D$286,3,FALSE)</f>
        <v>Sabrina</v>
      </c>
      <c r="E37" s="1" t="str">
        <f>+VLOOKUP($B37,Gesamt!$A$5:$D$286,4,FALSE)</f>
        <v>Billerbeck</v>
      </c>
      <c r="F37" s="10" t="str">
        <f>+VLOOKUP($B37,Gesamt!$A$5:$F$286,5,FALSE)</f>
        <v>38,44</v>
      </c>
      <c r="G37" s="10" t="str">
        <f>+VLOOKUP($B37,Gesamt!$A$5:$G$286,6,FALSE)</f>
        <v>38,71</v>
      </c>
      <c r="H37" s="10" t="str">
        <f>+VLOOKUP($B37,Gesamt!$A$5:$H$286,7,FALSE)</f>
        <v>38,57</v>
      </c>
      <c r="I37" s="10" t="str">
        <f>+VLOOKUP($B37,Gesamt!$A$5:$I$286,8,FALSE)</f>
        <v>38,65</v>
      </c>
      <c r="J37" s="10">
        <f>+VLOOKUP($B37,Gesamt!$A$5:$Q$286,9,FALSE)</f>
        <v>0</v>
      </c>
      <c r="K37" s="10">
        <f>+VLOOKUP($B37,Gesamt!$A$5:$Q$286,10,FALSE)</f>
        <v>0</v>
      </c>
      <c r="L37" s="10">
        <f>+VLOOKUP($B37,Gesamt!$A$5:$Q$286,11,FALSE)</f>
        <v>0</v>
      </c>
      <c r="M37" s="10">
        <f>+VLOOKUP($B37,Gesamt!$A$5:$Q$286,12,FALSE)</f>
        <v>0</v>
      </c>
      <c r="N37" s="10">
        <f>+VLOOKUP($B37,Gesamt!$A$5:$Q$286,13,FALSE)</f>
        <v>0</v>
      </c>
      <c r="O37" s="10">
        <f>+VLOOKUP($B37,Gesamt!$A$5:$Q$286,14,FALSE)</f>
        <v>0</v>
      </c>
      <c r="P37" s="10">
        <f>+VLOOKUP($B37,Gesamt!$A$5:$Q$286,15,FALSE)</f>
        <v>0</v>
      </c>
      <c r="Q37" s="10">
        <f>+VLOOKUP($B37,Gesamt!$A$5:$Q$286,16,FALSE)</f>
        <v>0</v>
      </c>
      <c r="R37" s="10">
        <f t="shared" si="4"/>
        <v>154.37</v>
      </c>
      <c r="S37" s="8">
        <f t="shared" si="3"/>
        <v>-154.37</v>
      </c>
    </row>
    <row r="38" spans="1:2" ht="12.75">
      <c r="A38" s="1"/>
      <c r="B38" s="16"/>
    </row>
    <row r="39" spans="1:2" ht="12.75">
      <c r="A39" s="1"/>
      <c r="B39" s="16"/>
    </row>
    <row r="40" spans="1:2" ht="12.75">
      <c r="A40" s="1"/>
      <c r="B40" s="16"/>
    </row>
    <row r="41" spans="1:2" ht="12.75">
      <c r="A41" s="1"/>
      <c r="B41" s="16"/>
    </row>
    <row r="42" spans="1:2" ht="12.75">
      <c r="A42" s="1"/>
      <c r="B42" s="16"/>
    </row>
    <row r="43" spans="1:2" ht="12.75">
      <c r="A43" s="1"/>
      <c r="B43" s="16"/>
    </row>
    <row r="44" spans="1:2" ht="12.75">
      <c r="A44" s="1"/>
      <c r="B44" s="16"/>
    </row>
    <row r="45" spans="1:2" ht="12.75">
      <c r="A45" s="1"/>
      <c r="B45" s="16"/>
    </row>
    <row r="46" spans="1:2" ht="12.75">
      <c r="A46" s="1"/>
      <c r="B46" s="1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3:U35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MIN(F8:F19)</f>
        <v>0</v>
      </c>
      <c r="G5" s="10">
        <f t="shared" si="0"/>
        <v>0</v>
      </c>
      <c r="H5" s="10">
        <f t="shared" si="0"/>
        <v>0</v>
      </c>
      <c r="I5" s="10">
        <f t="shared" si="0"/>
        <v>0</v>
      </c>
      <c r="J5" s="10">
        <f t="shared" si="0"/>
        <v>0</v>
      </c>
      <c r="K5" s="10">
        <f t="shared" si="0"/>
        <v>0</v>
      </c>
    </row>
    <row r="6" spans="12:17" ht="12.75">
      <c r="L6" s="34" t="s">
        <v>16</v>
      </c>
      <c r="M6" s="34"/>
      <c r="N6" s="34"/>
      <c r="O6" s="34"/>
      <c r="P6" s="34"/>
      <c r="Q6" s="34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35">IF(R8&gt;0,RANK(S8,S$1:S$65536),0)</f>
        <v>1</v>
      </c>
      <c r="B8" s="26">
        <v>301</v>
      </c>
      <c r="C8" s="2" t="str">
        <f>+VLOOKUP($B8,Gesamt!$A$5:$D$286,2,FALSE)</f>
        <v>Leismann</v>
      </c>
      <c r="D8" s="2" t="str">
        <f>+VLOOKUP($B8,Gesamt!$A$5:$D$286,3,FALSE)</f>
        <v>Dominik</v>
      </c>
      <c r="E8" s="1" t="str">
        <f>+VLOOKUP($B8,Gesamt!$A$5:$D$286,4,FALSE)</f>
        <v>Mettingen</v>
      </c>
      <c r="F8" s="10" t="str">
        <f>+VLOOKUP($B8,Gesamt!$A$5:$F$286,5,FALSE)</f>
        <v>34,96</v>
      </c>
      <c r="G8" s="10" t="str">
        <f>+VLOOKUP($B8,Gesamt!$A$5:$G$286,6,FALSE)</f>
        <v>35,71</v>
      </c>
      <c r="H8" s="10" t="str">
        <f>+VLOOKUP($B8,Gesamt!$A$5:$H$286,7,FALSE)</f>
        <v>35,42</v>
      </c>
      <c r="I8" s="10" t="str">
        <f>+VLOOKUP($B8,Gesamt!$A$5:$I$286,8,FALSE)</f>
        <v>35,83</v>
      </c>
      <c r="J8" s="10">
        <f>+VLOOKUP($B8,Gesamt!$A$5:$Q$286,9,FALSE)</f>
        <v>0</v>
      </c>
      <c r="K8" s="10">
        <f>+VLOOKUP($B8,Gesamt!$A$5:$Q$286,10,FALSE)</f>
        <v>0</v>
      </c>
      <c r="L8" s="10">
        <f>+VLOOKUP($B8,Gesamt!$A$5:$Q$286,11,FALSE)</f>
        <v>0</v>
      </c>
      <c r="M8" s="10">
        <f>+VLOOKUP($B8,Gesamt!$A$5:$Q$286,12,FALSE)</f>
        <v>0</v>
      </c>
      <c r="N8" s="10">
        <f>+VLOOKUP($B8,Gesamt!$A$5:$Q$286,13,FALSE)</f>
        <v>0</v>
      </c>
      <c r="O8" s="10">
        <f>+VLOOKUP($B8,Gesamt!$A$5:$Q$286,14,FALSE)</f>
        <v>0</v>
      </c>
      <c r="P8" s="10">
        <f>+VLOOKUP($B8,Gesamt!$A$5:$Q$286,15,FALSE)</f>
        <v>0</v>
      </c>
      <c r="Q8" s="10">
        <f>+VLOOKUP($B8,Gesamt!$A$5:$Q$286,16,FALSE)</f>
        <v>0</v>
      </c>
      <c r="R8" s="10">
        <f aca="true" t="shared" si="2" ref="R8:R29">(F8*$F$4+G8*$G$4+H8*$H$4+I8*$I$4+J8*$J$4+K8*$K$4+L8*$F$4+M8*$G$4+N8*$H$4+O8*$I$4+P8*$J$4+Q8*$J$4)</f>
        <v>141.92</v>
      </c>
      <c r="S8" s="8">
        <f aca="true" t="shared" si="3" ref="S8:S35">IF(R8&gt;0,R8*-1,-1000)</f>
        <v>-141.92</v>
      </c>
    </row>
    <row r="9" spans="1:19" ht="12.75">
      <c r="A9" s="1">
        <f t="shared" si="1"/>
        <v>2</v>
      </c>
      <c r="B9" s="26">
        <v>303</v>
      </c>
      <c r="C9" s="2" t="str">
        <f>+VLOOKUP($B9,Gesamt!$A$5:$D$286,2,FALSE)</f>
        <v>Sulitze</v>
      </c>
      <c r="D9" s="2" t="str">
        <f>+VLOOKUP($B9,Gesamt!$A$5:$D$286,3,FALSE)</f>
        <v>Franziska</v>
      </c>
      <c r="E9" s="1" t="str">
        <f>+VLOOKUP($B9,Gesamt!$A$5:$D$286,4,FALSE)</f>
        <v>Bergkamen</v>
      </c>
      <c r="F9" s="10" t="str">
        <f>+VLOOKUP($B9,Gesamt!$A$5:$F$286,5,FALSE)</f>
        <v>35,39</v>
      </c>
      <c r="G9" s="10" t="str">
        <f>+VLOOKUP($B9,Gesamt!$A$5:$G$286,6,FALSE)</f>
        <v>35,82</v>
      </c>
      <c r="H9" s="10" t="str">
        <f>+VLOOKUP($B9,Gesamt!$A$5:$H$286,7,FALSE)</f>
        <v>35,39</v>
      </c>
      <c r="I9" s="10" t="str">
        <f>+VLOOKUP($B9,Gesamt!$A$5:$I$286,8,FALSE)</f>
        <v>35,76</v>
      </c>
      <c r="J9" s="10">
        <f>+VLOOKUP($B9,Gesamt!$A$5:$Q$286,9,FALSE)</f>
        <v>0</v>
      </c>
      <c r="K9" s="10">
        <f>+VLOOKUP($B9,Gesamt!$A$5:$Q$286,10,FALSE)</f>
        <v>0</v>
      </c>
      <c r="L9" s="10">
        <f>+VLOOKUP($B9,Gesamt!$A$5:$Q$286,11,FALSE)</f>
        <v>0</v>
      </c>
      <c r="M9" s="10">
        <f>+VLOOKUP($B9,Gesamt!$A$5:$Q$286,12,FALSE)</f>
        <v>0</v>
      </c>
      <c r="N9" s="10">
        <f>+VLOOKUP($B9,Gesamt!$A$5:$Q$286,13,FALSE)</f>
        <v>0</v>
      </c>
      <c r="O9" s="10">
        <f>+VLOOKUP($B9,Gesamt!$A$5:$Q$286,14,FALSE)</f>
        <v>0</v>
      </c>
      <c r="P9" s="10">
        <f>+VLOOKUP($B9,Gesamt!$A$5:$Q$286,15,FALSE)</f>
        <v>0</v>
      </c>
      <c r="Q9" s="10">
        <f>+VLOOKUP($B9,Gesamt!$A$5:$Q$286,16,FALSE)</f>
        <v>0</v>
      </c>
      <c r="R9" s="10">
        <f t="shared" si="2"/>
        <v>142.36</v>
      </c>
      <c r="S9" s="8">
        <f t="shared" si="3"/>
        <v>-142.36</v>
      </c>
    </row>
    <row r="10" spans="1:19" ht="12.75">
      <c r="A10" s="1">
        <f t="shared" si="1"/>
        <v>3</v>
      </c>
      <c r="B10" s="26">
        <v>342</v>
      </c>
      <c r="C10" s="2" t="str">
        <f>+VLOOKUP($B10,Gesamt!$A$5:$D$286,2,FALSE)</f>
        <v>Förster</v>
      </c>
      <c r="D10" s="2" t="str">
        <f>+VLOOKUP($B10,Gesamt!$A$5:$D$286,3,FALSE)</f>
        <v>Hannah</v>
      </c>
      <c r="E10" s="1" t="str">
        <f>+VLOOKUP($B10,Gesamt!$A$5:$D$286,4,FALSE)</f>
        <v>Simmerath</v>
      </c>
      <c r="F10" s="10" t="str">
        <f>+VLOOKUP($B10,Gesamt!$A$5:$F$286,5,FALSE)</f>
        <v>35,49</v>
      </c>
      <c r="G10" s="10" t="str">
        <f>+VLOOKUP($B10,Gesamt!$A$5:$G$286,6,FALSE)</f>
        <v>35,59</v>
      </c>
      <c r="H10" s="10" t="str">
        <f>+VLOOKUP($B10,Gesamt!$A$5:$H$286,7,FALSE)</f>
        <v>35,85</v>
      </c>
      <c r="I10" s="10" t="str">
        <f>+VLOOKUP($B10,Gesamt!$A$5:$I$286,8,FALSE)</f>
        <v>35,61</v>
      </c>
      <c r="J10" s="10">
        <f>+VLOOKUP($B10,Gesamt!$A$5:$Q$286,9,FALSE)</f>
        <v>0</v>
      </c>
      <c r="K10" s="10">
        <f>+VLOOKUP($B10,Gesamt!$A$5:$Q$286,10,FALSE)</f>
        <v>0</v>
      </c>
      <c r="L10" s="10">
        <f>+VLOOKUP($B10,Gesamt!$A$5:$Q$286,11,FALSE)</f>
        <v>0</v>
      </c>
      <c r="M10" s="10">
        <f>+VLOOKUP($B10,Gesamt!$A$5:$Q$286,12,FALSE)</f>
        <v>0</v>
      </c>
      <c r="N10" s="10">
        <f>+VLOOKUP($B10,Gesamt!$A$5:$Q$286,13,FALSE)</f>
        <v>0</v>
      </c>
      <c r="O10" s="10">
        <f>+VLOOKUP($B10,Gesamt!$A$5:$Q$286,14,FALSE)</f>
        <v>0</v>
      </c>
      <c r="P10" s="10">
        <f>+VLOOKUP($B10,Gesamt!$A$5:$Q$286,15,FALSE)</f>
        <v>0</v>
      </c>
      <c r="Q10" s="10">
        <f>+VLOOKUP($B10,Gesamt!$A$5:$Q$286,16,FALSE)</f>
        <v>0</v>
      </c>
      <c r="R10" s="10">
        <f t="shared" si="2"/>
        <v>142.54</v>
      </c>
      <c r="S10" s="8">
        <f t="shared" si="3"/>
        <v>-142.54</v>
      </c>
    </row>
    <row r="11" spans="1:19" ht="12.75">
      <c r="A11" s="1">
        <f t="shared" si="1"/>
        <v>4</v>
      </c>
      <c r="B11" s="26">
        <v>313</v>
      </c>
      <c r="C11" s="2" t="str">
        <f>+VLOOKUP($B11,Gesamt!$A$5:$D$286,2,FALSE)</f>
        <v>Lange</v>
      </c>
      <c r="D11" s="2" t="str">
        <f>+VLOOKUP($B11,Gesamt!$A$5:$D$286,3,FALSE)</f>
        <v>Florian</v>
      </c>
      <c r="E11" s="1" t="str">
        <f>+VLOOKUP($B11,Gesamt!$A$5:$D$286,4,FALSE)</f>
        <v>Mettingen</v>
      </c>
      <c r="F11" s="10" t="str">
        <f>+VLOOKUP($B11,Gesamt!$A$5:$F$286,5,FALSE)</f>
        <v>35,30</v>
      </c>
      <c r="G11" s="10" t="str">
        <f>+VLOOKUP($B11,Gesamt!$A$5:$G$286,6,FALSE)</f>
        <v>35,63</v>
      </c>
      <c r="H11" s="10" t="str">
        <f>+VLOOKUP($B11,Gesamt!$A$5:$H$286,7,FALSE)</f>
        <v>35,84</v>
      </c>
      <c r="I11" s="10" t="str">
        <f>+VLOOKUP($B11,Gesamt!$A$5:$I$286,8,FALSE)</f>
        <v>35,94</v>
      </c>
      <c r="J11" s="10">
        <f>+VLOOKUP($B11,Gesamt!$A$5:$Q$286,9,FALSE)</f>
        <v>0</v>
      </c>
      <c r="K11" s="10">
        <f>+VLOOKUP($B11,Gesamt!$A$5:$Q$286,10,FALSE)</f>
        <v>0</v>
      </c>
      <c r="L11" s="10">
        <f>+VLOOKUP($B11,Gesamt!$A$5:$Q$286,11,FALSE)</f>
        <v>0</v>
      </c>
      <c r="M11" s="10">
        <f>+VLOOKUP($B11,Gesamt!$A$5:$Q$286,12,FALSE)</f>
        <v>0</v>
      </c>
      <c r="N11" s="10">
        <f>+VLOOKUP($B11,Gesamt!$A$5:$Q$286,13,FALSE)</f>
        <v>0</v>
      </c>
      <c r="O11" s="10">
        <f>+VLOOKUP($B11,Gesamt!$A$5:$Q$286,14,FALSE)</f>
        <v>0</v>
      </c>
      <c r="P11" s="10">
        <f>+VLOOKUP($B11,Gesamt!$A$5:$Q$286,15,FALSE)</f>
        <v>0</v>
      </c>
      <c r="Q11" s="10">
        <f>+VLOOKUP($B11,Gesamt!$A$5:$Q$286,16,FALSE)</f>
        <v>0</v>
      </c>
      <c r="R11" s="10">
        <f t="shared" si="2"/>
        <v>142.71</v>
      </c>
      <c r="S11" s="8">
        <f t="shared" si="3"/>
        <v>-142.71</v>
      </c>
    </row>
    <row r="12" spans="1:19" ht="12.75">
      <c r="A12" s="1">
        <f t="shared" si="1"/>
        <v>5</v>
      </c>
      <c r="B12" s="1">
        <v>341</v>
      </c>
      <c r="C12" s="2" t="str">
        <f>+VLOOKUP($B12,Gesamt!$A$5:$D$286,2,FALSE)</f>
        <v>Förster</v>
      </c>
      <c r="D12" s="2" t="str">
        <f>+VLOOKUP($B12,Gesamt!$A$5:$D$286,3,FALSE)</f>
        <v>Jan</v>
      </c>
      <c r="E12" s="1" t="str">
        <f>+VLOOKUP($B12,Gesamt!$A$5:$D$286,4,FALSE)</f>
        <v>Simmerath</v>
      </c>
      <c r="F12" s="10" t="str">
        <f>+VLOOKUP($B12,Gesamt!$A$5:$F$286,5,FALSE)</f>
        <v>35,25</v>
      </c>
      <c r="G12" s="10" t="str">
        <f>+VLOOKUP($B12,Gesamt!$A$5:$G$286,6,FALSE)</f>
        <v>36,07</v>
      </c>
      <c r="H12" s="10" t="str">
        <f>+VLOOKUP($B12,Gesamt!$A$5:$H$286,7,FALSE)</f>
        <v>35,68</v>
      </c>
      <c r="I12" s="10" t="str">
        <f>+VLOOKUP($B12,Gesamt!$A$5:$I$286,8,FALSE)</f>
        <v>35,87</v>
      </c>
      <c r="J12" s="10">
        <f>+VLOOKUP($B12,Gesamt!$A$5:$Q$286,9,FALSE)</f>
        <v>0</v>
      </c>
      <c r="K12" s="10">
        <f>+VLOOKUP($B12,Gesamt!$A$5:$Q$286,10,FALSE)</f>
        <v>0</v>
      </c>
      <c r="L12" s="10">
        <f>+VLOOKUP($B12,Gesamt!$A$5:$Q$286,11,FALSE)</f>
        <v>0</v>
      </c>
      <c r="M12" s="10">
        <f>+VLOOKUP($B12,Gesamt!$A$5:$Q$286,12,FALSE)</f>
        <v>0</v>
      </c>
      <c r="N12" s="10">
        <f>+VLOOKUP($B12,Gesamt!$A$5:$Q$286,13,FALSE)</f>
        <v>0</v>
      </c>
      <c r="O12" s="10">
        <f>+VLOOKUP($B12,Gesamt!$A$5:$Q$286,14,FALSE)</f>
        <v>0</v>
      </c>
      <c r="P12" s="10">
        <f>+VLOOKUP($B12,Gesamt!$A$5:$Q$286,15,FALSE)</f>
        <v>0</v>
      </c>
      <c r="Q12" s="10">
        <f>+VLOOKUP($B12,Gesamt!$A$5:$Q$286,16,FALSE)</f>
        <v>0</v>
      </c>
      <c r="R12" s="10">
        <f t="shared" si="2"/>
        <v>142.87</v>
      </c>
      <c r="S12" s="8">
        <f t="shared" si="3"/>
        <v>-142.87</v>
      </c>
    </row>
    <row r="13" spans="1:19" ht="12.75">
      <c r="A13" s="1">
        <f t="shared" si="1"/>
        <v>6</v>
      </c>
      <c r="B13" s="26">
        <v>302</v>
      </c>
      <c r="C13" s="2" t="str">
        <f>+VLOOKUP($B13,Gesamt!$A$5:$D$286,2,FALSE)</f>
        <v>Nickel</v>
      </c>
      <c r="D13" s="2" t="str">
        <f>+VLOOKUP($B13,Gesamt!$A$5:$D$286,3,FALSE)</f>
        <v>Elena</v>
      </c>
      <c r="E13" s="1" t="str">
        <f>+VLOOKUP($B13,Gesamt!$A$5:$D$286,4,FALSE)</f>
        <v>Kerpen</v>
      </c>
      <c r="F13" s="10" t="str">
        <f>+VLOOKUP($B13,Gesamt!$A$5:$F$286,5,FALSE)</f>
        <v>35,48</v>
      </c>
      <c r="G13" s="10" t="str">
        <f>+VLOOKUP($B13,Gesamt!$A$5:$G$286,6,FALSE)</f>
        <v>35,72</v>
      </c>
      <c r="H13" s="10" t="str">
        <f>+VLOOKUP($B13,Gesamt!$A$5:$H$286,7,FALSE)</f>
        <v>35,86</v>
      </c>
      <c r="I13" s="10" t="str">
        <f>+VLOOKUP($B13,Gesamt!$A$5:$I$286,8,FALSE)</f>
        <v>35,84</v>
      </c>
      <c r="J13" s="10">
        <f>+VLOOKUP($B13,Gesamt!$A$5:$Q$286,9,FALSE)</f>
        <v>0</v>
      </c>
      <c r="K13" s="10">
        <f>+VLOOKUP($B13,Gesamt!$A$5:$Q$286,10,FALSE)</f>
        <v>0</v>
      </c>
      <c r="L13" s="10">
        <f>+VLOOKUP($B13,Gesamt!$A$5:$Q$286,11,FALSE)</f>
        <v>0</v>
      </c>
      <c r="M13" s="10">
        <f>+VLOOKUP($B13,Gesamt!$A$5:$Q$286,12,FALSE)</f>
        <v>0</v>
      </c>
      <c r="N13" s="10">
        <f>+VLOOKUP($B13,Gesamt!$A$5:$Q$286,13,FALSE)</f>
        <v>0</v>
      </c>
      <c r="O13" s="10">
        <f>+VLOOKUP($B13,Gesamt!$A$5:$Q$286,14,FALSE)</f>
        <v>0</v>
      </c>
      <c r="P13" s="10">
        <f>+VLOOKUP($B13,Gesamt!$A$5:$Q$286,15,FALSE)</f>
        <v>0</v>
      </c>
      <c r="Q13" s="10">
        <f>+VLOOKUP($B13,Gesamt!$A$5:$Q$286,16,FALSE)</f>
        <v>0</v>
      </c>
      <c r="R13" s="10">
        <f t="shared" si="2"/>
        <v>142.9</v>
      </c>
      <c r="S13" s="8">
        <f t="shared" si="3"/>
        <v>-142.9</v>
      </c>
    </row>
    <row r="14" spans="1:19" ht="12.75">
      <c r="A14" s="1">
        <f t="shared" si="1"/>
        <v>7</v>
      </c>
      <c r="B14" s="26">
        <v>314</v>
      </c>
      <c r="C14" s="2" t="str">
        <f>+VLOOKUP($B14,Gesamt!$A$5:$D$286,2,FALSE)</f>
        <v>Brüggemann</v>
      </c>
      <c r="D14" s="2" t="str">
        <f>+VLOOKUP($B14,Gesamt!$A$5:$D$286,3,FALSE)</f>
        <v>Jenny</v>
      </c>
      <c r="E14" s="1" t="str">
        <f>+VLOOKUP($B14,Gesamt!$A$5:$D$286,4,FALSE)</f>
        <v>Havixbeck</v>
      </c>
      <c r="F14" s="10" t="str">
        <f>+VLOOKUP($B14,Gesamt!$A$5:$F$286,5,FALSE)</f>
        <v>35,18</v>
      </c>
      <c r="G14" s="10" t="str">
        <f>+VLOOKUP($B14,Gesamt!$A$5:$G$286,6,FALSE)</f>
        <v>36,00</v>
      </c>
      <c r="H14" s="10" t="str">
        <f>+VLOOKUP($B14,Gesamt!$A$5:$H$286,7,FALSE)</f>
        <v>35,68</v>
      </c>
      <c r="I14" s="10" t="str">
        <f>+VLOOKUP($B14,Gesamt!$A$5:$I$286,8,FALSE)</f>
        <v>36,30</v>
      </c>
      <c r="J14" s="10">
        <f>+VLOOKUP($B14,Gesamt!$A$5:$Q$286,9,FALSE)</f>
        <v>0</v>
      </c>
      <c r="K14" s="10">
        <f>+VLOOKUP($B14,Gesamt!$A$5:$Q$286,10,FALSE)</f>
        <v>0</v>
      </c>
      <c r="L14" s="10">
        <f>+VLOOKUP($B14,Gesamt!$A$5:$Q$286,11,FALSE)</f>
        <v>0</v>
      </c>
      <c r="M14" s="10">
        <f>+VLOOKUP($B14,Gesamt!$A$5:$Q$286,12,FALSE)</f>
        <v>0</v>
      </c>
      <c r="N14" s="10">
        <f>+VLOOKUP($B14,Gesamt!$A$5:$Q$286,13,FALSE)</f>
        <v>0</v>
      </c>
      <c r="O14" s="10">
        <f>+VLOOKUP($B14,Gesamt!$A$5:$Q$286,14,FALSE)</f>
        <v>0</v>
      </c>
      <c r="P14" s="10">
        <f>+VLOOKUP($B14,Gesamt!$A$5:$Q$286,15,FALSE)</f>
        <v>0</v>
      </c>
      <c r="Q14" s="10">
        <f>+VLOOKUP($B14,Gesamt!$A$5:$Q$286,16,FALSE)</f>
        <v>0</v>
      </c>
      <c r="R14" s="10">
        <f t="shared" si="2"/>
        <v>143.16</v>
      </c>
      <c r="S14" s="8">
        <f t="shared" si="3"/>
        <v>-143.16</v>
      </c>
    </row>
    <row r="15" spans="1:19" ht="12.75">
      <c r="A15" s="1">
        <f t="shared" si="1"/>
        <v>8</v>
      </c>
      <c r="B15" s="26">
        <v>340</v>
      </c>
      <c r="C15" s="2" t="str">
        <f>+VLOOKUP($B15,Gesamt!$A$5:$D$286,2,FALSE)</f>
        <v>Förster</v>
      </c>
      <c r="D15" s="2" t="str">
        <f>+VLOOKUP($B15,Gesamt!$A$5:$D$286,3,FALSE)</f>
        <v>Maurice</v>
      </c>
      <c r="E15" s="1" t="str">
        <f>+VLOOKUP($B15,Gesamt!$A$5:$D$286,4,FALSE)</f>
        <v>Simmerath</v>
      </c>
      <c r="F15" s="10" t="str">
        <f>+VLOOKUP($B15,Gesamt!$A$5:$F$286,5,FALSE)</f>
        <v>35,54</v>
      </c>
      <c r="G15" s="10" t="str">
        <f>+VLOOKUP($B15,Gesamt!$A$5:$G$286,6,FALSE)</f>
        <v>35,97</v>
      </c>
      <c r="H15" s="10" t="str">
        <f>+VLOOKUP($B15,Gesamt!$A$5:$H$286,7,FALSE)</f>
        <v>36,14</v>
      </c>
      <c r="I15" s="10" t="str">
        <f>+VLOOKUP($B15,Gesamt!$A$5:$I$286,8,FALSE)</f>
        <v>35,56</v>
      </c>
      <c r="J15" s="10">
        <f>+VLOOKUP($B15,Gesamt!$A$5:$Q$286,9,FALSE)</f>
        <v>0</v>
      </c>
      <c r="K15" s="10">
        <f>+VLOOKUP($B15,Gesamt!$A$5:$Q$286,10,FALSE)</f>
        <v>0</v>
      </c>
      <c r="L15" s="10">
        <f>+VLOOKUP($B15,Gesamt!$A$5:$Q$286,11,FALSE)</f>
        <v>0</v>
      </c>
      <c r="M15" s="10">
        <f>+VLOOKUP($B15,Gesamt!$A$5:$Q$286,12,FALSE)</f>
        <v>0</v>
      </c>
      <c r="N15" s="10">
        <f>+VLOOKUP($B15,Gesamt!$A$5:$Q$286,13,FALSE)</f>
        <v>0</v>
      </c>
      <c r="O15" s="10">
        <f>+VLOOKUP($B15,Gesamt!$A$5:$Q$286,14,FALSE)</f>
        <v>0</v>
      </c>
      <c r="P15" s="10">
        <f>+VLOOKUP($B15,Gesamt!$A$5:$Q$286,15,FALSE)</f>
        <v>0</v>
      </c>
      <c r="Q15" s="10">
        <f>+VLOOKUP($B15,Gesamt!$A$5:$Q$286,16,FALSE)</f>
        <v>0</v>
      </c>
      <c r="R15" s="10">
        <f t="shared" si="2"/>
        <v>143.21</v>
      </c>
      <c r="S15" s="8">
        <f t="shared" si="3"/>
        <v>-143.21</v>
      </c>
    </row>
    <row r="16" spans="1:19" ht="12.75">
      <c r="A16" s="1">
        <f t="shared" si="1"/>
        <v>9</v>
      </c>
      <c r="B16" s="16">
        <v>344</v>
      </c>
      <c r="C16" s="2" t="str">
        <f>+VLOOKUP($B16,Gesamt!$A$5:$D$286,2,FALSE)</f>
        <v>Ricker</v>
      </c>
      <c r="D16" s="2" t="str">
        <f>+VLOOKUP($B16,Gesamt!$A$5:$D$286,3,FALSE)</f>
        <v>Jana-Lena</v>
      </c>
      <c r="E16" s="1" t="str">
        <f>+VLOOKUP($B16,Gesamt!$A$5:$D$286,4,FALSE)</f>
        <v>Billerbeck</v>
      </c>
      <c r="F16" s="10" t="str">
        <f>+VLOOKUP($B16,Gesamt!$A$5:$F$286,5,FALSE)</f>
        <v>35,32</v>
      </c>
      <c r="G16" s="10" t="str">
        <f>+VLOOKUP($B16,Gesamt!$A$5:$G$286,6,FALSE)</f>
        <v>36,10</v>
      </c>
      <c r="H16" s="10" t="str">
        <f>+VLOOKUP($B16,Gesamt!$A$5:$H$286,7,FALSE)</f>
        <v>35,72</v>
      </c>
      <c r="I16" s="10" t="str">
        <f>+VLOOKUP($B16,Gesamt!$A$5:$I$286,8,FALSE)</f>
        <v>36,24</v>
      </c>
      <c r="J16" s="10">
        <f>+VLOOKUP($B16,Gesamt!$A$5:$Q$286,9,FALSE)</f>
        <v>0</v>
      </c>
      <c r="K16" s="10">
        <f>+VLOOKUP($B16,Gesamt!$A$5:$Q$286,10,FALSE)</f>
        <v>0</v>
      </c>
      <c r="L16" s="10">
        <f>+VLOOKUP($B16,Gesamt!$A$5:$Q$286,11,FALSE)</f>
        <v>0</v>
      </c>
      <c r="M16" s="10">
        <f>+VLOOKUP($B16,Gesamt!$A$5:$Q$286,12,FALSE)</f>
        <v>0</v>
      </c>
      <c r="N16" s="10">
        <f>+VLOOKUP($B16,Gesamt!$A$5:$Q$286,13,FALSE)</f>
        <v>0</v>
      </c>
      <c r="O16" s="10">
        <f>+VLOOKUP($B16,Gesamt!$A$5:$Q$286,14,FALSE)</f>
        <v>0</v>
      </c>
      <c r="P16" s="10">
        <f>+VLOOKUP($B16,Gesamt!$A$5:$Q$286,15,FALSE)</f>
        <v>0</v>
      </c>
      <c r="Q16" s="10">
        <f>+VLOOKUP($B16,Gesamt!$A$5:$Q$286,16,FALSE)</f>
        <v>0</v>
      </c>
      <c r="R16" s="10">
        <f t="shared" si="2"/>
        <v>143.38</v>
      </c>
      <c r="S16" s="8">
        <f t="shared" si="3"/>
        <v>-143.38</v>
      </c>
    </row>
    <row r="17" spans="1:19" ht="12.75">
      <c r="A17" s="1">
        <f t="shared" si="1"/>
        <v>10</v>
      </c>
      <c r="B17" s="26">
        <v>306</v>
      </c>
      <c r="C17" s="2" t="str">
        <f>+VLOOKUP($B17,Gesamt!$A$5:$D$286,2,FALSE)</f>
        <v>Stagge</v>
      </c>
      <c r="D17" s="2" t="str">
        <f>+VLOOKUP($B17,Gesamt!$A$5:$D$286,3,FALSE)</f>
        <v>Marius</v>
      </c>
      <c r="E17" s="1" t="str">
        <f>+VLOOKUP($B17,Gesamt!$A$5:$D$286,4,FALSE)</f>
        <v>Rheine</v>
      </c>
      <c r="F17" s="10" t="str">
        <f>+VLOOKUP($B17,Gesamt!$A$5:$F$286,5,FALSE)</f>
        <v>35,81</v>
      </c>
      <c r="G17" s="10" t="str">
        <f>+VLOOKUP($B17,Gesamt!$A$5:$G$286,6,FALSE)</f>
        <v>35,85</v>
      </c>
      <c r="H17" s="10" t="str">
        <f>+VLOOKUP($B17,Gesamt!$A$5:$H$286,7,FALSE)</f>
        <v>35,98</v>
      </c>
      <c r="I17" s="10" t="str">
        <f>+VLOOKUP($B17,Gesamt!$A$5:$I$286,8,FALSE)</f>
        <v>35,99</v>
      </c>
      <c r="J17" s="10">
        <f>+VLOOKUP($B17,Gesamt!$A$5:$Q$286,9,FALSE)</f>
        <v>0</v>
      </c>
      <c r="K17" s="10">
        <f>+VLOOKUP($B17,Gesamt!$A$5:$Q$286,10,FALSE)</f>
        <v>0</v>
      </c>
      <c r="L17" s="10">
        <f>+VLOOKUP($B17,Gesamt!$A$5:$Q$286,11,FALSE)</f>
        <v>0</v>
      </c>
      <c r="M17" s="10">
        <f>+VLOOKUP($B17,Gesamt!$A$5:$Q$286,12,FALSE)</f>
        <v>0</v>
      </c>
      <c r="N17" s="10">
        <f>+VLOOKUP($B17,Gesamt!$A$5:$Q$286,13,FALSE)</f>
        <v>0</v>
      </c>
      <c r="O17" s="10">
        <f>+VLOOKUP($B17,Gesamt!$A$5:$Q$286,14,FALSE)</f>
        <v>0</v>
      </c>
      <c r="P17" s="10">
        <f>+VLOOKUP($B17,Gesamt!$A$5:$Q$286,15,FALSE)</f>
        <v>0</v>
      </c>
      <c r="Q17" s="10">
        <f>+VLOOKUP($B17,Gesamt!$A$5:$Q$286,16,FALSE)</f>
        <v>0</v>
      </c>
      <c r="R17" s="10">
        <f t="shared" si="2"/>
        <v>143.63</v>
      </c>
      <c r="S17" s="8">
        <f t="shared" si="3"/>
        <v>-143.63</v>
      </c>
    </row>
    <row r="18" spans="1:19" ht="12.75">
      <c r="A18" s="1">
        <f t="shared" si="1"/>
        <v>11</v>
      </c>
      <c r="B18" s="26">
        <v>307</v>
      </c>
      <c r="C18" s="2" t="str">
        <f>+VLOOKUP($B18,Gesamt!$A$5:$D$286,2,FALSE)</f>
        <v>Mountain</v>
      </c>
      <c r="D18" s="2" t="str">
        <f>+VLOOKUP($B18,Gesamt!$A$5:$D$286,3,FALSE)</f>
        <v>Angelique</v>
      </c>
      <c r="E18" s="1" t="str">
        <f>+VLOOKUP($B18,Gesamt!$A$5:$D$286,4,FALSE)</f>
        <v>Bergkamen</v>
      </c>
      <c r="F18" s="10" t="str">
        <f>+VLOOKUP($B18,Gesamt!$A$5:$F$286,5,FALSE)</f>
        <v>35,86</v>
      </c>
      <c r="G18" s="10" t="str">
        <f>+VLOOKUP($B18,Gesamt!$A$5:$G$286,6,FALSE)</f>
        <v>35,79</v>
      </c>
      <c r="H18" s="10" t="str">
        <f>+VLOOKUP($B18,Gesamt!$A$5:$H$286,7,FALSE)</f>
        <v>36,09</v>
      </c>
      <c r="I18" s="10" t="str">
        <f>+VLOOKUP($B18,Gesamt!$A$5:$I$286,8,FALSE)</f>
        <v>35,92</v>
      </c>
      <c r="J18" s="10">
        <f>+VLOOKUP($B18,Gesamt!$A$5:$Q$286,9,FALSE)</f>
        <v>0</v>
      </c>
      <c r="K18" s="10">
        <f>+VLOOKUP($B18,Gesamt!$A$5:$Q$286,10,FALSE)</f>
        <v>0</v>
      </c>
      <c r="L18" s="10">
        <f>+VLOOKUP($B18,Gesamt!$A$5:$Q$286,11,FALSE)</f>
        <v>0</v>
      </c>
      <c r="M18" s="10">
        <f>+VLOOKUP($B18,Gesamt!$A$5:$Q$286,12,FALSE)</f>
        <v>0</v>
      </c>
      <c r="N18" s="10">
        <f>+VLOOKUP($B18,Gesamt!$A$5:$Q$286,13,FALSE)</f>
        <v>0</v>
      </c>
      <c r="O18" s="10">
        <f>+VLOOKUP($B18,Gesamt!$A$5:$Q$286,14,FALSE)</f>
        <v>0</v>
      </c>
      <c r="P18" s="10">
        <f>+VLOOKUP($B18,Gesamt!$A$5:$Q$286,15,FALSE)</f>
        <v>0</v>
      </c>
      <c r="Q18" s="10">
        <f>+VLOOKUP($B18,Gesamt!$A$5:$Q$286,16,FALSE)</f>
        <v>0</v>
      </c>
      <c r="R18" s="10">
        <f t="shared" si="2"/>
        <v>143.66</v>
      </c>
      <c r="S18" s="8">
        <f t="shared" si="3"/>
        <v>-143.66</v>
      </c>
    </row>
    <row r="19" spans="1:19" ht="12.75">
      <c r="A19" s="1">
        <f t="shared" si="1"/>
        <v>12</v>
      </c>
      <c r="B19" s="26">
        <v>338</v>
      </c>
      <c r="C19" s="2" t="str">
        <f>+VLOOKUP($B19,Gesamt!$A$5:$D$286,2,FALSE)</f>
        <v>Kessling</v>
      </c>
      <c r="D19" s="2" t="str">
        <f>+VLOOKUP($B19,Gesamt!$A$5:$D$286,3,FALSE)</f>
        <v>Luca</v>
      </c>
      <c r="E19" s="1" t="str">
        <f>+VLOOKUP($B19,Gesamt!$A$5:$D$286,4,FALSE)</f>
        <v>Mettingen</v>
      </c>
      <c r="F19" s="10" t="str">
        <f>+VLOOKUP($B19,Gesamt!$A$5:$F$286,5,FALSE)</f>
        <v>35,25</v>
      </c>
      <c r="G19" s="10" t="str">
        <f>+VLOOKUP($B19,Gesamt!$A$5:$G$286,6,FALSE)</f>
        <v>36,29</v>
      </c>
      <c r="H19" s="10" t="str">
        <f>+VLOOKUP($B19,Gesamt!$A$5:$H$286,7,FALSE)</f>
        <v>35,72</v>
      </c>
      <c r="I19" s="10" t="str">
        <f>+VLOOKUP($B19,Gesamt!$A$5:$I$286,8,FALSE)</f>
        <v>36,58</v>
      </c>
      <c r="J19" s="10">
        <f>+VLOOKUP($B19,Gesamt!$A$5:$Q$286,9,FALSE)</f>
        <v>0</v>
      </c>
      <c r="K19" s="10">
        <f>+VLOOKUP($B19,Gesamt!$A$5:$Q$286,10,FALSE)</f>
        <v>0</v>
      </c>
      <c r="L19" s="10">
        <f>+VLOOKUP($B19,Gesamt!$A$5:$Q$286,11,FALSE)</f>
        <v>0</v>
      </c>
      <c r="M19" s="10">
        <f>+VLOOKUP($B19,Gesamt!$A$5:$Q$286,12,FALSE)</f>
        <v>0</v>
      </c>
      <c r="N19" s="10">
        <f>+VLOOKUP($B19,Gesamt!$A$5:$Q$286,13,FALSE)</f>
        <v>0</v>
      </c>
      <c r="O19" s="10">
        <f>+VLOOKUP($B19,Gesamt!$A$5:$Q$286,14,FALSE)</f>
        <v>0</v>
      </c>
      <c r="P19" s="10">
        <f>+VLOOKUP($B19,Gesamt!$A$5:$Q$286,15,FALSE)</f>
        <v>0</v>
      </c>
      <c r="Q19" s="10">
        <f>+VLOOKUP($B19,Gesamt!$A$5:$Q$286,16,FALSE)</f>
        <v>0</v>
      </c>
      <c r="R19" s="10">
        <f t="shared" si="2"/>
        <v>143.84</v>
      </c>
      <c r="S19" s="8">
        <f t="shared" si="3"/>
        <v>-143.84</v>
      </c>
    </row>
    <row r="20" spans="1:19" ht="12.75">
      <c r="A20" s="1">
        <f t="shared" si="1"/>
        <v>12</v>
      </c>
      <c r="B20" s="26">
        <v>308</v>
      </c>
      <c r="C20" s="2" t="str">
        <f>+VLOOKUP($B20,Gesamt!$A$5:$D$286,2,FALSE)</f>
        <v>Ricker</v>
      </c>
      <c r="D20" s="2" t="str">
        <f>+VLOOKUP($B20,Gesamt!$A$5:$D$286,3,FALSE)</f>
        <v>Oliver</v>
      </c>
      <c r="E20" s="1" t="str">
        <f>+VLOOKUP($B20,Gesamt!$A$5:$D$286,4,FALSE)</f>
        <v>Billerbeck</v>
      </c>
      <c r="F20" s="10" t="str">
        <f>+VLOOKUP($B20,Gesamt!$A$5:$F$286,5,FALSE)</f>
        <v>35,55</v>
      </c>
      <c r="G20" s="10" t="str">
        <f>+VLOOKUP($B20,Gesamt!$A$5:$G$286,6,FALSE)</f>
        <v>36,33</v>
      </c>
      <c r="H20" s="10" t="str">
        <f>+VLOOKUP($B20,Gesamt!$A$5:$H$286,7,FALSE)</f>
        <v>35,90</v>
      </c>
      <c r="I20" s="10" t="str">
        <f>+VLOOKUP($B20,Gesamt!$A$5:$I$286,8,FALSE)</f>
        <v>36,06</v>
      </c>
      <c r="J20" s="10">
        <f>+VLOOKUP($B20,Gesamt!$A$5:$Q$286,9,FALSE)</f>
        <v>0</v>
      </c>
      <c r="K20" s="10">
        <f>+VLOOKUP($B20,Gesamt!$A$5:$Q$286,10,FALSE)</f>
        <v>0</v>
      </c>
      <c r="L20" s="10">
        <f>+VLOOKUP($B20,Gesamt!$A$5:$Q$286,11,FALSE)</f>
        <v>0</v>
      </c>
      <c r="M20" s="10">
        <f>+VLOOKUP($B20,Gesamt!$A$5:$Q$286,12,FALSE)</f>
        <v>0</v>
      </c>
      <c r="N20" s="10">
        <f>+VLOOKUP($B20,Gesamt!$A$5:$Q$286,13,FALSE)</f>
        <v>0</v>
      </c>
      <c r="O20" s="10">
        <f>+VLOOKUP($B20,Gesamt!$A$5:$Q$286,14,FALSE)</f>
        <v>0</v>
      </c>
      <c r="P20" s="10">
        <f>+VLOOKUP($B20,Gesamt!$A$5:$Q$286,15,FALSE)</f>
        <v>0</v>
      </c>
      <c r="Q20" s="10">
        <f>+VLOOKUP($B20,Gesamt!$A$5:$Q$286,16,FALSE)</f>
        <v>0</v>
      </c>
      <c r="R20" s="10">
        <f t="shared" si="2"/>
        <v>143.84</v>
      </c>
      <c r="S20" s="8">
        <f t="shared" si="3"/>
        <v>-143.84</v>
      </c>
    </row>
    <row r="21" spans="1:19" ht="12.75">
      <c r="A21" s="1">
        <f t="shared" si="1"/>
        <v>14</v>
      </c>
      <c r="B21" s="26">
        <v>316</v>
      </c>
      <c r="C21" s="2" t="str">
        <f>+VLOOKUP($B21,Gesamt!$A$5:$D$286,2,FALSE)</f>
        <v>Valtwies</v>
      </c>
      <c r="D21" s="2" t="str">
        <f>+VLOOKUP($B21,Gesamt!$A$5:$D$286,3,FALSE)</f>
        <v>Tom</v>
      </c>
      <c r="E21" s="1" t="str">
        <f>+VLOOKUP($B21,Gesamt!$A$5:$D$286,4,FALSE)</f>
        <v>Havixbeck</v>
      </c>
      <c r="F21" s="10" t="str">
        <f>+VLOOKUP($B21,Gesamt!$A$5:$F$286,5,FALSE)</f>
        <v>35,59</v>
      </c>
      <c r="G21" s="10" t="str">
        <f>+VLOOKUP($B21,Gesamt!$A$5:$G$286,6,FALSE)</f>
        <v>36,20</v>
      </c>
      <c r="H21" s="10" t="str">
        <f>+VLOOKUP($B21,Gesamt!$A$5:$H$286,7,FALSE)</f>
        <v>35,92</v>
      </c>
      <c r="I21" s="10" t="str">
        <f>+VLOOKUP($B21,Gesamt!$A$5:$I$286,8,FALSE)</f>
        <v>36,18</v>
      </c>
      <c r="J21" s="10">
        <f>+VLOOKUP($B21,Gesamt!$A$5:$Q$286,9,FALSE)</f>
        <v>0</v>
      </c>
      <c r="K21" s="10">
        <f>+VLOOKUP($B21,Gesamt!$A$5:$Q$286,10,FALSE)</f>
        <v>0</v>
      </c>
      <c r="L21" s="10">
        <f>+VLOOKUP($B21,Gesamt!$A$5:$Q$286,11,FALSE)</f>
        <v>0</v>
      </c>
      <c r="M21" s="10">
        <f>+VLOOKUP($B21,Gesamt!$A$5:$Q$286,12,FALSE)</f>
        <v>0</v>
      </c>
      <c r="N21" s="10">
        <f>+VLOOKUP($B21,Gesamt!$A$5:$Q$286,13,FALSE)</f>
        <v>0</v>
      </c>
      <c r="O21" s="10">
        <f>+VLOOKUP($B21,Gesamt!$A$5:$Q$286,14,FALSE)</f>
        <v>0</v>
      </c>
      <c r="P21" s="10">
        <f>+VLOOKUP($B21,Gesamt!$A$5:$Q$286,15,FALSE)</f>
        <v>0</v>
      </c>
      <c r="Q21" s="10">
        <f>+VLOOKUP($B21,Gesamt!$A$5:$Q$286,16,FALSE)</f>
        <v>0</v>
      </c>
      <c r="R21" s="10">
        <f t="shared" si="2"/>
        <v>143.89</v>
      </c>
      <c r="S21" s="8">
        <f t="shared" si="3"/>
        <v>-143.89</v>
      </c>
    </row>
    <row r="22" spans="1:19" ht="12.75">
      <c r="A22" s="1">
        <f t="shared" si="1"/>
        <v>15</v>
      </c>
      <c r="B22" s="26">
        <v>310</v>
      </c>
      <c r="C22" s="2" t="str">
        <f>+VLOOKUP($B22,Gesamt!$A$5:$D$286,2,FALSE)</f>
        <v>Kelch</v>
      </c>
      <c r="D22" s="2" t="str">
        <f>+VLOOKUP($B22,Gesamt!$A$5:$D$286,3,FALSE)</f>
        <v>Maria</v>
      </c>
      <c r="E22" s="1" t="str">
        <f>+VLOOKUP($B22,Gesamt!$A$5:$D$286,4,FALSE)</f>
        <v>Bergkamen</v>
      </c>
      <c r="F22" s="10" t="str">
        <f>+VLOOKUP($B22,Gesamt!$A$5:$F$286,5,FALSE)</f>
        <v>35,74</v>
      </c>
      <c r="G22" s="10" t="str">
        <f>+VLOOKUP($B22,Gesamt!$A$5:$G$286,6,FALSE)</f>
        <v>35,71</v>
      </c>
      <c r="H22" s="10" t="str">
        <f>+VLOOKUP($B22,Gesamt!$A$5:$H$286,7,FALSE)</f>
        <v>36,34</v>
      </c>
      <c r="I22" s="10" t="str">
        <f>+VLOOKUP($B22,Gesamt!$A$5:$I$286,8,FALSE)</f>
        <v>36,16</v>
      </c>
      <c r="J22" s="10">
        <f>+VLOOKUP($B22,Gesamt!$A$5:$Q$286,9,FALSE)</f>
        <v>0</v>
      </c>
      <c r="K22" s="10">
        <f>+VLOOKUP($B22,Gesamt!$A$5:$Q$286,10,FALSE)</f>
        <v>0</v>
      </c>
      <c r="L22" s="10">
        <f>+VLOOKUP($B22,Gesamt!$A$5:$Q$286,11,FALSE)</f>
        <v>0</v>
      </c>
      <c r="M22" s="10">
        <f>+VLOOKUP($B22,Gesamt!$A$5:$Q$286,12,FALSE)</f>
        <v>0</v>
      </c>
      <c r="N22" s="10">
        <f>+VLOOKUP($B22,Gesamt!$A$5:$Q$286,13,FALSE)</f>
        <v>0</v>
      </c>
      <c r="O22" s="10">
        <f>+VLOOKUP($B22,Gesamt!$A$5:$Q$286,14,FALSE)</f>
        <v>0</v>
      </c>
      <c r="P22" s="10">
        <f>+VLOOKUP($B22,Gesamt!$A$5:$Q$286,15,FALSE)</f>
        <v>0</v>
      </c>
      <c r="Q22" s="10">
        <f>+VLOOKUP($B22,Gesamt!$A$5:$Q$286,16,FALSE)</f>
        <v>0</v>
      </c>
      <c r="R22" s="10">
        <f t="shared" si="2"/>
        <v>143.95</v>
      </c>
      <c r="S22" s="8">
        <f t="shared" si="3"/>
        <v>-143.95</v>
      </c>
    </row>
    <row r="23" spans="1:19" ht="12.75">
      <c r="A23" s="1">
        <f t="shared" si="1"/>
        <v>16</v>
      </c>
      <c r="B23" s="26">
        <v>318</v>
      </c>
      <c r="C23" s="2" t="str">
        <f>+VLOOKUP($B23,Gesamt!$A$5:$D$286,2,FALSE)</f>
        <v>Lammers</v>
      </c>
      <c r="D23" s="2" t="str">
        <f>+VLOOKUP($B23,Gesamt!$A$5:$D$286,3,FALSE)</f>
        <v>Laura</v>
      </c>
      <c r="E23" s="1" t="str">
        <f>+VLOOKUP($B23,Gesamt!$A$5:$D$286,4,FALSE)</f>
        <v>Havixbeck</v>
      </c>
      <c r="F23" s="10" t="str">
        <f>+VLOOKUP($B23,Gesamt!$A$5:$F$286,5,FALSE)</f>
        <v>35,64</v>
      </c>
      <c r="G23" s="10" t="str">
        <f>+VLOOKUP($B23,Gesamt!$A$5:$G$286,6,FALSE)</f>
        <v>36,30</v>
      </c>
      <c r="H23" s="10" t="str">
        <f>+VLOOKUP($B23,Gesamt!$A$5:$H$286,7,FALSE)</f>
        <v>35,98</v>
      </c>
      <c r="I23" s="10" t="str">
        <f>+VLOOKUP($B23,Gesamt!$A$5:$I$286,8,FALSE)</f>
        <v>36,18</v>
      </c>
      <c r="J23" s="10">
        <f>+VLOOKUP($B23,Gesamt!$A$5:$Q$286,9,FALSE)</f>
        <v>0</v>
      </c>
      <c r="K23" s="10">
        <f>+VLOOKUP($B23,Gesamt!$A$5:$Q$286,10,FALSE)</f>
        <v>0</v>
      </c>
      <c r="L23" s="10">
        <f>+VLOOKUP($B23,Gesamt!$A$5:$Q$286,11,FALSE)</f>
        <v>0</v>
      </c>
      <c r="M23" s="10">
        <f>+VLOOKUP($B23,Gesamt!$A$5:$Q$286,12,FALSE)</f>
        <v>0</v>
      </c>
      <c r="N23" s="10">
        <f>+VLOOKUP($B23,Gesamt!$A$5:$Q$286,13,FALSE)</f>
        <v>0</v>
      </c>
      <c r="O23" s="10">
        <f>+VLOOKUP($B23,Gesamt!$A$5:$Q$286,14,FALSE)</f>
        <v>0</v>
      </c>
      <c r="P23" s="10">
        <f>+VLOOKUP($B23,Gesamt!$A$5:$Q$286,15,FALSE)</f>
        <v>0</v>
      </c>
      <c r="Q23" s="10">
        <f>+VLOOKUP($B23,Gesamt!$A$5:$Q$286,16,FALSE)</f>
        <v>0</v>
      </c>
      <c r="R23" s="10">
        <f t="shared" si="2"/>
        <v>144.1</v>
      </c>
      <c r="S23" s="8">
        <f t="shared" si="3"/>
        <v>-144.1</v>
      </c>
    </row>
    <row r="24" spans="1:19" ht="12.75">
      <c r="A24" s="1">
        <f t="shared" si="1"/>
        <v>17</v>
      </c>
      <c r="B24" s="16">
        <v>323</v>
      </c>
      <c r="C24" s="2" t="str">
        <f>+VLOOKUP($B24,Gesamt!$A$5:$D$286,2,FALSE)</f>
        <v>Weitkamp</v>
      </c>
      <c r="D24" s="2" t="str">
        <f>+VLOOKUP($B24,Gesamt!$A$5:$D$286,3,FALSE)</f>
        <v>Niklas</v>
      </c>
      <c r="E24" s="1" t="str">
        <f>+VLOOKUP($B24,Gesamt!$A$5:$D$286,4,FALSE)</f>
        <v>Billerbeck</v>
      </c>
      <c r="F24" s="10" t="str">
        <f>+VLOOKUP($B24,Gesamt!$A$5:$F$286,5,FALSE)</f>
        <v>36,24</v>
      </c>
      <c r="G24" s="10" t="str">
        <f>+VLOOKUP($B24,Gesamt!$A$5:$G$286,6,FALSE)</f>
        <v>35,82</v>
      </c>
      <c r="H24" s="10" t="str">
        <f>+VLOOKUP($B24,Gesamt!$A$5:$H$286,7,FALSE)</f>
        <v>36,07</v>
      </c>
      <c r="I24" s="10" t="str">
        <f>+VLOOKUP($B24,Gesamt!$A$5:$I$286,8,FALSE)</f>
        <v>35,99</v>
      </c>
      <c r="J24" s="10">
        <f>+VLOOKUP($B24,Gesamt!$A$5:$Q$286,9,FALSE)</f>
        <v>0</v>
      </c>
      <c r="K24" s="10">
        <f>+VLOOKUP($B24,Gesamt!$A$5:$Q$286,10,FALSE)</f>
        <v>0</v>
      </c>
      <c r="L24" s="10">
        <f>+VLOOKUP($B24,Gesamt!$A$5:$Q$286,11,FALSE)</f>
        <v>0</v>
      </c>
      <c r="M24" s="10">
        <f>+VLOOKUP($B24,Gesamt!$A$5:$Q$286,12,FALSE)</f>
        <v>0</v>
      </c>
      <c r="N24" s="10">
        <f>+VLOOKUP($B24,Gesamt!$A$5:$Q$286,13,FALSE)</f>
        <v>0</v>
      </c>
      <c r="O24" s="10">
        <f>+VLOOKUP($B24,Gesamt!$A$5:$Q$286,14,FALSE)</f>
        <v>0</v>
      </c>
      <c r="P24" s="10">
        <f>+VLOOKUP($B24,Gesamt!$A$5:$Q$286,15,FALSE)</f>
        <v>0</v>
      </c>
      <c r="Q24" s="10">
        <f>+VLOOKUP($B24,Gesamt!$A$5:$Q$286,16,FALSE)</f>
        <v>0</v>
      </c>
      <c r="R24" s="10">
        <f t="shared" si="2"/>
        <v>144.12</v>
      </c>
      <c r="S24" s="8">
        <f t="shared" si="3"/>
        <v>-144.12</v>
      </c>
    </row>
    <row r="25" spans="1:19" ht="12.75">
      <c r="A25" s="1">
        <f t="shared" si="1"/>
        <v>18</v>
      </c>
      <c r="B25" s="26">
        <v>311</v>
      </c>
      <c r="C25" s="2" t="str">
        <f>+VLOOKUP($B25,Gesamt!$A$5:$D$286,2,FALSE)</f>
        <v>Hummels</v>
      </c>
      <c r="D25" s="2" t="str">
        <f>+VLOOKUP($B25,Gesamt!$A$5:$D$286,3,FALSE)</f>
        <v>Melissa</v>
      </c>
      <c r="E25" s="1" t="str">
        <f>+VLOOKUP($B25,Gesamt!$A$5:$D$286,4,FALSE)</f>
        <v>Stromberg</v>
      </c>
      <c r="F25" s="10" t="str">
        <f>+VLOOKUP($B25,Gesamt!$A$5:$F$286,5,FALSE)</f>
        <v>35,33</v>
      </c>
      <c r="G25" s="10" t="str">
        <f>+VLOOKUP($B25,Gesamt!$A$5:$G$286,6,FALSE)</f>
        <v>36,25</v>
      </c>
      <c r="H25" s="10" t="str">
        <f>+VLOOKUP($B25,Gesamt!$A$5:$H$286,7,FALSE)</f>
        <v>36,20</v>
      </c>
      <c r="I25" s="10" t="str">
        <f>+VLOOKUP($B25,Gesamt!$A$5:$I$286,8,FALSE)</f>
        <v>36,63</v>
      </c>
      <c r="J25" s="10">
        <f>+VLOOKUP($B25,Gesamt!$A$5:$Q$286,9,FALSE)</f>
        <v>0</v>
      </c>
      <c r="K25" s="10">
        <f>+VLOOKUP($B25,Gesamt!$A$5:$Q$286,10,FALSE)</f>
        <v>0</v>
      </c>
      <c r="L25" s="10">
        <f>+VLOOKUP($B25,Gesamt!$A$5:$Q$286,11,FALSE)</f>
        <v>0</v>
      </c>
      <c r="M25" s="10">
        <f>+VLOOKUP($B25,Gesamt!$A$5:$Q$286,12,FALSE)</f>
        <v>0</v>
      </c>
      <c r="N25" s="10">
        <f>+VLOOKUP($B25,Gesamt!$A$5:$Q$286,13,FALSE)</f>
        <v>0</v>
      </c>
      <c r="O25" s="10">
        <f>+VLOOKUP($B25,Gesamt!$A$5:$Q$286,14,FALSE)</f>
        <v>0</v>
      </c>
      <c r="P25" s="10">
        <f>+VLOOKUP($B25,Gesamt!$A$5:$Q$286,15,FALSE)</f>
        <v>0</v>
      </c>
      <c r="Q25" s="10">
        <f>+VLOOKUP($B25,Gesamt!$A$5:$Q$286,16,FALSE)</f>
        <v>0</v>
      </c>
      <c r="R25" s="10">
        <f t="shared" si="2"/>
        <v>144.41</v>
      </c>
      <c r="S25" s="8">
        <f t="shared" si="3"/>
        <v>-144.41</v>
      </c>
    </row>
    <row r="26" spans="1:19" ht="12.75">
      <c r="A26" s="1">
        <f t="shared" si="1"/>
        <v>19</v>
      </c>
      <c r="B26" s="26">
        <v>322</v>
      </c>
      <c r="C26" s="2" t="str">
        <f>+VLOOKUP($B26,Gesamt!$A$5:$D$286,2,FALSE)</f>
        <v>Dircks</v>
      </c>
      <c r="D26" s="2" t="str">
        <f>+VLOOKUP($B26,Gesamt!$A$5:$D$286,3,FALSE)</f>
        <v>Michaela</v>
      </c>
      <c r="E26" s="1" t="str">
        <f>+VLOOKUP($B26,Gesamt!$A$5:$D$286,4,FALSE)</f>
        <v>Billerbeck</v>
      </c>
      <c r="F26" s="10" t="str">
        <f>+VLOOKUP($B26,Gesamt!$A$5:$F$286,5,FALSE)</f>
        <v>36,15</v>
      </c>
      <c r="G26" s="10" t="str">
        <f>+VLOOKUP($B26,Gesamt!$A$5:$G$286,6,FALSE)</f>
        <v>36,47</v>
      </c>
      <c r="H26" s="10" t="str">
        <f>+VLOOKUP($B26,Gesamt!$A$5:$H$286,7,FALSE)</f>
        <v>35,88</v>
      </c>
      <c r="I26" s="10" t="str">
        <f>+VLOOKUP($B26,Gesamt!$A$5:$I$286,8,FALSE)</f>
        <v>36,49</v>
      </c>
      <c r="J26" s="10">
        <f>+VLOOKUP($B26,Gesamt!$A$5:$Q$286,9,FALSE)</f>
        <v>0</v>
      </c>
      <c r="K26" s="10">
        <f>+VLOOKUP($B26,Gesamt!$A$5:$Q$286,10,FALSE)</f>
        <v>0</v>
      </c>
      <c r="L26" s="10">
        <f>+VLOOKUP($B26,Gesamt!$A$5:$Q$286,11,FALSE)</f>
        <v>0</v>
      </c>
      <c r="M26" s="10">
        <f>+VLOOKUP($B26,Gesamt!$A$5:$Q$286,12,FALSE)</f>
        <v>0</v>
      </c>
      <c r="N26" s="10">
        <f>+VLOOKUP($B26,Gesamt!$A$5:$Q$286,13,FALSE)</f>
        <v>0</v>
      </c>
      <c r="O26" s="10">
        <f>+VLOOKUP($B26,Gesamt!$A$5:$Q$286,14,FALSE)</f>
        <v>0</v>
      </c>
      <c r="P26" s="10">
        <f>+VLOOKUP($B26,Gesamt!$A$5:$Q$286,15,FALSE)</f>
        <v>0</v>
      </c>
      <c r="Q26" s="10">
        <f>+VLOOKUP($B26,Gesamt!$A$5:$Q$286,16,FALSE)</f>
        <v>0</v>
      </c>
      <c r="R26" s="10">
        <f t="shared" si="2"/>
        <v>144.99</v>
      </c>
      <c r="S26" s="8">
        <f t="shared" si="3"/>
        <v>-144.99</v>
      </c>
    </row>
    <row r="27" spans="1:19" ht="12.75">
      <c r="A27" s="1">
        <f t="shared" si="1"/>
        <v>20</v>
      </c>
      <c r="B27" s="26">
        <v>353</v>
      </c>
      <c r="C27" s="2" t="str">
        <f>+VLOOKUP($B27,Gesamt!$A$5:$D$286,2,FALSE)</f>
        <v>Komp</v>
      </c>
      <c r="D27" s="2" t="str">
        <f>+VLOOKUP($B27,Gesamt!$A$5:$D$286,3,FALSE)</f>
        <v>Daniel</v>
      </c>
      <c r="E27" s="1" t="str">
        <f>+VLOOKUP($B27,Gesamt!$A$5:$D$286,4,FALSE)</f>
        <v>Overath</v>
      </c>
      <c r="F27" s="10" t="str">
        <f>+VLOOKUP($B27,Gesamt!$A$5:$F$286,5,FALSE)</f>
        <v>35,64</v>
      </c>
      <c r="G27" s="10" t="str">
        <f>+VLOOKUP($B27,Gesamt!$A$5:$G$286,6,FALSE)</f>
        <v>36,62</v>
      </c>
      <c r="H27" s="10" t="str">
        <f>+VLOOKUP($B27,Gesamt!$A$5:$H$286,7,FALSE)</f>
        <v>36,14</v>
      </c>
      <c r="I27" s="10" t="str">
        <f>+VLOOKUP($B27,Gesamt!$A$5:$I$286,8,FALSE)</f>
        <v>36,62</v>
      </c>
      <c r="J27" s="10">
        <f>+VLOOKUP($B27,Gesamt!$A$5:$Q$286,9,FALSE)</f>
        <v>0</v>
      </c>
      <c r="K27" s="10">
        <f>+VLOOKUP($B27,Gesamt!$A$5:$Q$286,10,FALSE)</f>
        <v>0</v>
      </c>
      <c r="L27" s="10">
        <f>+VLOOKUP($B27,Gesamt!$A$5:$Q$286,11,FALSE)</f>
        <v>0</v>
      </c>
      <c r="M27" s="10">
        <f>+VLOOKUP($B27,Gesamt!$A$5:$Q$286,12,FALSE)</f>
        <v>0</v>
      </c>
      <c r="N27" s="10">
        <f>+VLOOKUP($B27,Gesamt!$A$5:$Q$286,13,FALSE)</f>
        <v>0</v>
      </c>
      <c r="O27" s="10">
        <f>+VLOOKUP($B27,Gesamt!$A$5:$Q$286,14,FALSE)</f>
        <v>0</v>
      </c>
      <c r="P27" s="10">
        <f>+VLOOKUP($B27,Gesamt!$A$5:$Q$286,15,FALSE)</f>
        <v>0</v>
      </c>
      <c r="Q27" s="10">
        <f>+VLOOKUP($B27,Gesamt!$A$5:$Q$286,16,FALSE)</f>
        <v>0</v>
      </c>
      <c r="R27" s="10">
        <f t="shared" si="2"/>
        <v>145.02</v>
      </c>
      <c r="S27" s="8">
        <f t="shared" si="3"/>
        <v>-145.02</v>
      </c>
    </row>
    <row r="28" spans="1:19" ht="12.75">
      <c r="A28" s="1">
        <f t="shared" si="1"/>
        <v>21</v>
      </c>
      <c r="B28" s="26">
        <v>346</v>
      </c>
      <c r="C28" s="2" t="str">
        <f>+VLOOKUP($B28,Gesamt!$A$5:$D$286,2,FALSE)</f>
        <v>Plinius</v>
      </c>
      <c r="D28" s="2" t="str">
        <f>+VLOOKUP($B28,Gesamt!$A$5:$D$286,3,FALSE)</f>
        <v>Erik</v>
      </c>
      <c r="E28" s="1" t="str">
        <f>+VLOOKUP($B28,Gesamt!$A$5:$D$286,4,FALSE)</f>
        <v>Bad Bentheim</v>
      </c>
      <c r="F28" s="10" t="str">
        <f>+VLOOKUP($B28,Gesamt!$A$5:$F$286,5,FALSE)</f>
        <v>36,37</v>
      </c>
      <c r="G28" s="10" t="str">
        <f>+VLOOKUP($B28,Gesamt!$A$5:$G$286,6,FALSE)</f>
        <v>36,05</v>
      </c>
      <c r="H28" s="10" t="str">
        <f>+VLOOKUP($B28,Gesamt!$A$5:$H$286,7,FALSE)</f>
        <v>36,29</v>
      </c>
      <c r="I28" s="10" t="str">
        <f>+VLOOKUP($B28,Gesamt!$A$5:$I$286,8,FALSE)</f>
        <v>36,34</v>
      </c>
      <c r="J28" s="10">
        <f>+VLOOKUP($B28,Gesamt!$A$5:$Q$286,9,FALSE)</f>
        <v>0</v>
      </c>
      <c r="K28" s="10">
        <f>+VLOOKUP($B28,Gesamt!$A$5:$Q$286,10,FALSE)</f>
        <v>0</v>
      </c>
      <c r="L28" s="10">
        <f>+VLOOKUP($B28,Gesamt!$A$5:$Q$286,11,FALSE)</f>
        <v>0</v>
      </c>
      <c r="M28" s="10">
        <f>+VLOOKUP($B28,Gesamt!$A$5:$Q$286,12,FALSE)</f>
        <v>0</v>
      </c>
      <c r="N28" s="10">
        <f>+VLOOKUP($B28,Gesamt!$A$5:$Q$286,13,FALSE)</f>
        <v>0</v>
      </c>
      <c r="O28" s="10">
        <f>+VLOOKUP($B28,Gesamt!$A$5:$Q$286,14,FALSE)</f>
        <v>0</v>
      </c>
      <c r="P28" s="10">
        <f>+VLOOKUP($B28,Gesamt!$A$5:$Q$286,15,FALSE)</f>
        <v>0</v>
      </c>
      <c r="Q28" s="10">
        <f>+VLOOKUP($B28,Gesamt!$A$5:$Q$286,16,FALSE)</f>
        <v>0</v>
      </c>
      <c r="R28" s="10">
        <f t="shared" si="2"/>
        <v>145.05</v>
      </c>
      <c r="S28" s="8">
        <f t="shared" si="3"/>
        <v>-145.05</v>
      </c>
    </row>
    <row r="29" spans="1:19" ht="12.75">
      <c r="A29" s="1">
        <f t="shared" si="1"/>
        <v>22</v>
      </c>
      <c r="B29" s="1">
        <v>317</v>
      </c>
      <c r="C29" s="2" t="str">
        <f>+VLOOKUP($B29,Gesamt!$A$5:$D$286,2,FALSE)</f>
        <v>Näther</v>
      </c>
      <c r="D29" s="2" t="str">
        <f>+VLOOKUP($B29,Gesamt!$A$5:$D$286,3,FALSE)</f>
        <v>Jacqueline</v>
      </c>
      <c r="E29" s="1" t="str">
        <f>+VLOOKUP($B29,Gesamt!$A$5:$D$286,4,FALSE)</f>
        <v>Xanten</v>
      </c>
      <c r="F29" s="10" t="str">
        <f>+VLOOKUP($B29,Gesamt!$A$5:$F$286,5,FALSE)</f>
        <v>35,53</v>
      </c>
      <c r="G29" s="10" t="str">
        <f>+VLOOKUP($B29,Gesamt!$A$5:$G$286,6,FALSE)</f>
        <v>36,80</v>
      </c>
      <c r="H29" s="10" t="str">
        <f>+VLOOKUP($B29,Gesamt!$A$5:$H$286,7,FALSE)</f>
        <v>36,23</v>
      </c>
      <c r="I29" s="10" t="str">
        <f>+VLOOKUP($B29,Gesamt!$A$5:$I$286,8,FALSE)</f>
        <v>36,64</v>
      </c>
      <c r="J29" s="10">
        <f>+VLOOKUP($B29,Gesamt!$A$5:$Q$286,9,FALSE)</f>
        <v>0</v>
      </c>
      <c r="K29" s="10">
        <f>+VLOOKUP($B29,Gesamt!$A$5:$Q$286,10,FALSE)</f>
        <v>0</v>
      </c>
      <c r="L29" s="10">
        <f>+VLOOKUP($B29,Gesamt!$A$5:$Q$286,11,FALSE)</f>
        <v>0</v>
      </c>
      <c r="M29" s="10">
        <f>+VLOOKUP($B29,Gesamt!$A$5:$Q$286,12,FALSE)</f>
        <v>0</v>
      </c>
      <c r="N29" s="10">
        <f>+VLOOKUP($B29,Gesamt!$A$5:$Q$286,13,FALSE)</f>
        <v>0</v>
      </c>
      <c r="O29" s="10">
        <f>+VLOOKUP($B29,Gesamt!$A$5:$Q$286,14,FALSE)</f>
        <v>0</v>
      </c>
      <c r="P29" s="10">
        <f>+VLOOKUP($B29,Gesamt!$A$5:$Q$286,15,FALSE)</f>
        <v>0</v>
      </c>
      <c r="Q29" s="10">
        <f>+VLOOKUP($B29,Gesamt!$A$5:$Q$286,16,FALSE)</f>
        <v>0</v>
      </c>
      <c r="R29" s="10">
        <f t="shared" si="2"/>
        <v>145.2</v>
      </c>
      <c r="S29" s="8">
        <f t="shared" si="3"/>
        <v>-145.2</v>
      </c>
    </row>
    <row r="30" spans="1:19" ht="12.75">
      <c r="A30" s="1">
        <f t="shared" si="1"/>
        <v>22</v>
      </c>
      <c r="B30" s="26">
        <v>350</v>
      </c>
      <c r="C30" s="2" t="str">
        <f>+VLOOKUP($B30,Gesamt!$A$5:$D$286,2,FALSE)</f>
        <v>Linke</v>
      </c>
      <c r="D30" s="2" t="str">
        <f>+VLOOKUP($B30,Gesamt!$A$5:$D$286,3,FALSE)</f>
        <v>Moritz</v>
      </c>
      <c r="E30" s="1" t="str">
        <f>+VLOOKUP($B30,Gesamt!$A$5:$D$286,4,FALSE)</f>
        <v>Havixbeck</v>
      </c>
      <c r="F30" s="10" t="str">
        <f>+VLOOKUP($B30,Gesamt!$A$5:$F$286,5,FALSE)</f>
        <v>35,93</v>
      </c>
      <c r="G30" s="10" t="str">
        <f>+VLOOKUP($B30,Gesamt!$A$5:$G$286,6,FALSE)</f>
        <v>36,37</v>
      </c>
      <c r="H30" s="10" t="str">
        <f>+VLOOKUP($B30,Gesamt!$A$5:$H$286,7,FALSE)</f>
        <v>35,82</v>
      </c>
      <c r="I30" s="10" t="str">
        <f>+VLOOKUP($B30,Gesamt!$A$5:$I$286,8,FALSE)</f>
        <v>37,08</v>
      </c>
      <c r="J30" s="10">
        <f>+VLOOKUP($B30,Gesamt!$A$5:$Q$286,9,FALSE)</f>
        <v>0</v>
      </c>
      <c r="K30" s="10">
        <f>+VLOOKUP($B30,Gesamt!$A$5:$Q$286,10,FALSE)</f>
        <v>0</v>
      </c>
      <c r="L30" s="10">
        <f>+VLOOKUP($B30,Gesamt!$A$5:$Q$286,11,FALSE)</f>
        <v>0</v>
      </c>
      <c r="M30" s="10">
        <f>+VLOOKUP($B30,Gesamt!$A$5:$Q$286,12,FALSE)</f>
        <v>0</v>
      </c>
      <c r="N30" s="10">
        <f>+VLOOKUP($B30,Gesamt!$A$5:$Q$286,13,FALSE)</f>
        <v>0</v>
      </c>
      <c r="O30" s="10">
        <f>+VLOOKUP($B30,Gesamt!$A$5:$Q$286,14,FALSE)</f>
        <v>0</v>
      </c>
      <c r="P30" s="10">
        <f>+VLOOKUP($B30,Gesamt!$A$5:$Q$286,15,FALSE)</f>
        <v>0</v>
      </c>
      <c r="Q30" s="10">
        <f>+VLOOKUP($B30,Gesamt!$A$5:$Q$286,16,FALSE)</f>
        <v>0</v>
      </c>
      <c r="R30" s="10">
        <f aca="true" t="shared" si="4" ref="R30:R35">(F30*$F$4+G30*$G$4+H30*$H$4+I30*$I$4+J30*$J$4+K30*$K$4+L30*$F$4+M30*$G$4+N30*$H$4+O30*$I$4+P30*$J$4+Q30*$J$4)</f>
        <v>145.2</v>
      </c>
      <c r="S30" s="8">
        <f t="shared" si="3"/>
        <v>-145.2</v>
      </c>
    </row>
    <row r="31" spans="1:19" ht="12.75">
      <c r="A31" s="1">
        <f t="shared" si="1"/>
        <v>24</v>
      </c>
      <c r="B31" s="26">
        <v>324</v>
      </c>
      <c r="C31" s="2" t="str">
        <f>+VLOOKUP($B31,Gesamt!$A$5:$D$286,2,FALSE)</f>
        <v>Overwaul</v>
      </c>
      <c r="D31" s="2" t="str">
        <f>+VLOOKUP($B31,Gesamt!$A$5:$D$286,3,FALSE)</f>
        <v>Marius</v>
      </c>
      <c r="E31" s="1" t="str">
        <f>+VLOOKUP($B31,Gesamt!$A$5:$D$286,4,FALSE)</f>
        <v>Havixbeck</v>
      </c>
      <c r="F31" s="10" t="str">
        <f>+VLOOKUP($B31,Gesamt!$A$5:$F$286,5,FALSE)</f>
        <v>36,14</v>
      </c>
      <c r="G31" s="10" t="str">
        <f>+VLOOKUP($B31,Gesamt!$A$5:$G$286,6,FALSE)</f>
        <v>36,39</v>
      </c>
      <c r="H31" s="10" t="str">
        <f>+VLOOKUP($B31,Gesamt!$A$5:$H$286,7,FALSE)</f>
        <v>36,22</v>
      </c>
      <c r="I31" s="10" t="str">
        <f>+VLOOKUP($B31,Gesamt!$A$5:$I$286,8,FALSE)</f>
        <v>36,57</v>
      </c>
      <c r="J31" s="10">
        <f>+VLOOKUP($B31,Gesamt!$A$5:$Q$286,9,FALSE)</f>
        <v>0</v>
      </c>
      <c r="K31" s="10">
        <f>+VLOOKUP($B31,Gesamt!$A$5:$Q$286,10,FALSE)</f>
        <v>0</v>
      </c>
      <c r="L31" s="10">
        <f>+VLOOKUP($B31,Gesamt!$A$5:$Q$286,11,FALSE)</f>
        <v>0</v>
      </c>
      <c r="M31" s="10">
        <f>+VLOOKUP($B31,Gesamt!$A$5:$Q$286,12,FALSE)</f>
        <v>0</v>
      </c>
      <c r="N31" s="10">
        <f>+VLOOKUP($B31,Gesamt!$A$5:$Q$286,13,FALSE)</f>
        <v>0</v>
      </c>
      <c r="O31" s="10">
        <f>+VLOOKUP($B31,Gesamt!$A$5:$Q$286,14,FALSE)</f>
        <v>0</v>
      </c>
      <c r="P31" s="10">
        <f>+VLOOKUP($B31,Gesamt!$A$5:$Q$286,15,FALSE)</f>
        <v>0</v>
      </c>
      <c r="Q31" s="10">
        <f>+VLOOKUP($B31,Gesamt!$A$5:$Q$286,16,FALSE)</f>
        <v>0</v>
      </c>
      <c r="R31" s="10">
        <f t="shared" si="4"/>
        <v>145.32</v>
      </c>
      <c r="S31" s="8">
        <f t="shared" si="3"/>
        <v>-145.32</v>
      </c>
    </row>
    <row r="32" spans="1:19" ht="12.75">
      <c r="A32" s="1">
        <f t="shared" si="1"/>
        <v>25</v>
      </c>
      <c r="B32" s="26">
        <v>352</v>
      </c>
      <c r="C32" s="2" t="str">
        <f>+VLOOKUP($B32,Gesamt!$A$5:$D$286,2,FALSE)</f>
        <v>Eckert</v>
      </c>
      <c r="D32" s="2" t="str">
        <f>+VLOOKUP($B32,Gesamt!$A$5:$D$286,3,FALSE)</f>
        <v>Sebastian</v>
      </c>
      <c r="E32" s="1" t="str">
        <f>+VLOOKUP($B32,Gesamt!$A$5:$D$286,4,FALSE)</f>
        <v>Overath</v>
      </c>
      <c r="F32" s="10" t="str">
        <f>+VLOOKUP($B32,Gesamt!$A$5:$F$286,5,FALSE)</f>
        <v>36,07</v>
      </c>
      <c r="G32" s="10" t="str">
        <f>+VLOOKUP($B32,Gesamt!$A$5:$G$286,6,FALSE)</f>
        <v>36,48</v>
      </c>
      <c r="H32" s="10" t="str">
        <f>+VLOOKUP($B32,Gesamt!$A$5:$H$286,7,FALSE)</f>
        <v>36,65</v>
      </c>
      <c r="I32" s="10" t="str">
        <f>+VLOOKUP($B32,Gesamt!$A$5:$I$286,8,FALSE)</f>
        <v>36,60</v>
      </c>
      <c r="J32" s="10">
        <f>+VLOOKUP($B32,Gesamt!$A$5:$Q$286,9,FALSE)</f>
        <v>0</v>
      </c>
      <c r="K32" s="10">
        <f>+VLOOKUP($B32,Gesamt!$A$5:$Q$286,10,FALSE)</f>
        <v>0</v>
      </c>
      <c r="L32" s="10">
        <f>+VLOOKUP($B32,Gesamt!$A$5:$Q$286,11,FALSE)</f>
        <v>0</v>
      </c>
      <c r="M32" s="10">
        <f>+VLOOKUP($B32,Gesamt!$A$5:$Q$286,12,FALSE)</f>
        <v>0</v>
      </c>
      <c r="N32" s="10">
        <f>+VLOOKUP($B32,Gesamt!$A$5:$Q$286,13,FALSE)</f>
        <v>0</v>
      </c>
      <c r="O32" s="10">
        <f>+VLOOKUP($B32,Gesamt!$A$5:$Q$286,14,FALSE)</f>
        <v>0</v>
      </c>
      <c r="P32" s="10">
        <f>+VLOOKUP($B32,Gesamt!$A$5:$Q$286,15,FALSE)</f>
        <v>0</v>
      </c>
      <c r="Q32" s="10">
        <f>+VLOOKUP($B32,Gesamt!$A$5:$Q$286,16,FALSE)</f>
        <v>0</v>
      </c>
      <c r="R32" s="10">
        <f t="shared" si="4"/>
        <v>145.8</v>
      </c>
      <c r="S32" s="8">
        <f t="shared" si="3"/>
        <v>-145.8</v>
      </c>
    </row>
    <row r="33" spans="1:19" ht="12.75">
      <c r="A33" s="1">
        <f t="shared" si="1"/>
        <v>26</v>
      </c>
      <c r="B33" s="26">
        <v>326</v>
      </c>
      <c r="C33" s="2" t="str">
        <f>+VLOOKUP($B33,Gesamt!$A$5:$D$286,2,FALSE)</f>
        <v>Stoll</v>
      </c>
      <c r="D33" s="2" t="str">
        <f>+VLOOKUP($B33,Gesamt!$A$5:$D$286,3,FALSE)</f>
        <v>Johannes</v>
      </c>
      <c r="E33" s="1" t="str">
        <f>+VLOOKUP($B33,Gesamt!$A$5:$D$286,4,FALSE)</f>
        <v>Kerpen</v>
      </c>
      <c r="F33" s="10" t="str">
        <f>+VLOOKUP($B33,Gesamt!$A$5:$F$286,5,FALSE)</f>
        <v>35,93</v>
      </c>
      <c r="G33" s="10" t="str">
        <f>+VLOOKUP($B33,Gesamt!$A$5:$G$286,6,FALSE)</f>
        <v>36,79</v>
      </c>
      <c r="H33" s="10" t="str">
        <f>+VLOOKUP($B33,Gesamt!$A$5:$H$286,7,FALSE)</f>
        <v>36,22</v>
      </c>
      <c r="I33" s="10" t="str">
        <f>+VLOOKUP($B33,Gesamt!$A$5:$I$286,8,FALSE)</f>
        <v>36,90</v>
      </c>
      <c r="J33" s="10">
        <f>+VLOOKUP($B33,Gesamt!$A$5:$Q$286,9,FALSE)</f>
        <v>0</v>
      </c>
      <c r="K33" s="10">
        <f>+VLOOKUP($B33,Gesamt!$A$5:$Q$286,10,FALSE)</f>
        <v>0</v>
      </c>
      <c r="L33" s="10">
        <f>+VLOOKUP($B33,Gesamt!$A$5:$Q$286,11,FALSE)</f>
        <v>0</v>
      </c>
      <c r="M33" s="10">
        <f>+VLOOKUP($B33,Gesamt!$A$5:$Q$286,12,FALSE)</f>
        <v>0</v>
      </c>
      <c r="N33" s="10">
        <f>+VLOOKUP($B33,Gesamt!$A$5:$Q$286,13,FALSE)</f>
        <v>0</v>
      </c>
      <c r="O33" s="10">
        <f>+VLOOKUP($B33,Gesamt!$A$5:$Q$286,14,FALSE)</f>
        <v>0</v>
      </c>
      <c r="P33" s="10">
        <f>+VLOOKUP($B33,Gesamt!$A$5:$Q$286,15,FALSE)</f>
        <v>0</v>
      </c>
      <c r="Q33" s="10">
        <f>+VLOOKUP($B33,Gesamt!$A$5:$Q$286,16,FALSE)</f>
        <v>0</v>
      </c>
      <c r="R33" s="10">
        <f t="shared" si="4"/>
        <v>145.84</v>
      </c>
      <c r="S33" s="8">
        <f t="shared" si="3"/>
        <v>-145.84</v>
      </c>
    </row>
    <row r="34" spans="1:19" ht="12.75">
      <c r="A34" s="1">
        <f t="shared" si="1"/>
        <v>27</v>
      </c>
      <c r="B34" s="1">
        <v>345</v>
      </c>
      <c r="C34" s="2" t="str">
        <f>+VLOOKUP($B34,Gesamt!$A$5:$D$286,2,FALSE)</f>
        <v>Verspohl</v>
      </c>
      <c r="D34" s="2" t="str">
        <f>+VLOOKUP($B34,Gesamt!$A$5:$D$286,3,FALSE)</f>
        <v>Calvin</v>
      </c>
      <c r="E34" s="1" t="str">
        <f>+VLOOKUP($B34,Gesamt!$A$5:$D$286,4,FALSE)</f>
        <v>Billerbeck</v>
      </c>
      <c r="F34" s="10" t="str">
        <f>+VLOOKUP($B34,Gesamt!$A$5:$F$286,5,FALSE)</f>
        <v>36,56</v>
      </c>
      <c r="G34" s="10" t="str">
        <f>+VLOOKUP($B34,Gesamt!$A$5:$G$286,6,FALSE)</f>
        <v>36,24</v>
      </c>
      <c r="H34" s="10" t="str">
        <f>+VLOOKUP($B34,Gesamt!$A$5:$H$286,7,FALSE)</f>
        <v>36,64</v>
      </c>
      <c r="I34" s="10" t="str">
        <f>+VLOOKUP($B34,Gesamt!$A$5:$I$286,8,FALSE)</f>
        <v>36,64</v>
      </c>
      <c r="J34" s="10">
        <f>+VLOOKUP($B34,Gesamt!$A$5:$Q$286,9,FALSE)</f>
        <v>0</v>
      </c>
      <c r="K34" s="10">
        <f>+VLOOKUP($B34,Gesamt!$A$5:$Q$286,10,FALSE)</f>
        <v>0</v>
      </c>
      <c r="L34" s="10">
        <f>+VLOOKUP($B34,Gesamt!$A$5:$Q$286,11,FALSE)</f>
        <v>0</v>
      </c>
      <c r="M34" s="10">
        <f>+VLOOKUP($B34,Gesamt!$A$5:$Q$286,12,FALSE)</f>
        <v>0</v>
      </c>
      <c r="N34" s="10">
        <f>+VLOOKUP($B34,Gesamt!$A$5:$Q$286,13,FALSE)</f>
        <v>0</v>
      </c>
      <c r="O34" s="10">
        <f>+VLOOKUP($B34,Gesamt!$A$5:$Q$286,14,FALSE)</f>
        <v>0</v>
      </c>
      <c r="P34" s="10">
        <f>+VLOOKUP($B34,Gesamt!$A$5:$Q$286,15,FALSE)</f>
        <v>0</v>
      </c>
      <c r="Q34" s="10">
        <f>+VLOOKUP($B34,Gesamt!$A$5:$Q$286,16,FALSE)</f>
        <v>0</v>
      </c>
      <c r="R34" s="10">
        <f t="shared" si="4"/>
        <v>146.08</v>
      </c>
      <c r="S34" s="8">
        <f t="shared" si="3"/>
        <v>-146.08</v>
      </c>
    </row>
    <row r="35" spans="1:19" ht="12.75">
      <c r="A35" s="1">
        <f t="shared" si="1"/>
        <v>28</v>
      </c>
      <c r="B35" s="26">
        <v>321</v>
      </c>
      <c r="C35" s="2" t="str">
        <f>+VLOOKUP($B35,Gesamt!$A$5:$D$286,2,FALSE)</f>
        <v>Hagenbrock</v>
      </c>
      <c r="D35" s="2" t="str">
        <f>+VLOOKUP($B35,Gesamt!$A$5:$D$286,3,FALSE)</f>
        <v>Dominik</v>
      </c>
      <c r="E35" s="1" t="str">
        <f>+VLOOKUP($B35,Gesamt!$A$5:$D$286,4,FALSE)</f>
        <v>Billerbeck</v>
      </c>
      <c r="F35" s="10" t="str">
        <f>+VLOOKUP($B35,Gesamt!$A$5:$F$286,5,FALSE)</f>
        <v>36,62</v>
      </c>
      <c r="G35" s="10" t="str">
        <f>+VLOOKUP($B35,Gesamt!$A$5:$G$286,6,FALSE)</f>
        <v>37,06</v>
      </c>
      <c r="H35" s="10" t="str">
        <f>+VLOOKUP($B35,Gesamt!$A$5:$H$286,7,FALSE)</f>
        <v>37,03</v>
      </c>
      <c r="I35" s="10" t="str">
        <f>+VLOOKUP($B35,Gesamt!$A$5:$I$286,8,FALSE)</f>
        <v>36,60</v>
      </c>
      <c r="J35" s="10">
        <f>+VLOOKUP($B35,Gesamt!$A$5:$Q$286,9,FALSE)</f>
        <v>0</v>
      </c>
      <c r="K35" s="10">
        <f>+VLOOKUP($B35,Gesamt!$A$5:$Q$286,10,FALSE)</f>
        <v>0</v>
      </c>
      <c r="L35" s="10">
        <f>+VLOOKUP($B35,Gesamt!$A$5:$Q$286,11,FALSE)</f>
        <v>0</v>
      </c>
      <c r="M35" s="10">
        <f>+VLOOKUP($B35,Gesamt!$A$5:$Q$286,12,FALSE)</f>
        <v>0</v>
      </c>
      <c r="N35" s="10">
        <f>+VLOOKUP($B35,Gesamt!$A$5:$Q$286,13,FALSE)</f>
        <v>0</v>
      </c>
      <c r="O35" s="10">
        <f>+VLOOKUP($B35,Gesamt!$A$5:$Q$286,14,FALSE)</f>
        <v>0</v>
      </c>
      <c r="P35" s="10">
        <f>+VLOOKUP($B35,Gesamt!$A$5:$Q$286,15,FALSE)</f>
        <v>0</v>
      </c>
      <c r="Q35" s="10">
        <f>+VLOOKUP($B35,Gesamt!$A$5:$Q$286,16,FALSE)</f>
        <v>0</v>
      </c>
      <c r="R35" s="10">
        <f t="shared" si="4"/>
        <v>147.31</v>
      </c>
      <c r="S35" s="8">
        <f t="shared" si="3"/>
        <v>-147.31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2011-05-15T14:50:32Z</cp:lastPrinted>
  <dcterms:created xsi:type="dcterms:W3CDTF">2000-04-24T15:54:13Z</dcterms:created>
  <dcterms:modified xsi:type="dcterms:W3CDTF">2011-05-15T21:10:00Z</dcterms:modified>
  <cp:category/>
  <cp:version/>
  <cp:contentType/>
  <cp:contentStatus/>
</cp:coreProperties>
</file>