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" windowWidth="11580" windowHeight="6540" tabRatio="846" firstSheet="1" activeTab="1"/>
  </bookViews>
  <sheets>
    <sheet name="Gesamt" sheetId="1" state="hidden" r:id="rId1"/>
    <sheet name="Junior Ort" sheetId="2" r:id="rId2"/>
    <sheet name="Senior Ort " sheetId="3" r:id="rId3"/>
    <sheet name="Junior Gäste" sheetId="4" r:id="rId4"/>
    <sheet name="Senior Gäste" sheetId="5" r:id="rId5"/>
    <sheet name="Elite XL" sheetId="6" r:id="rId6"/>
    <sheet name="Junior" sheetId="7" r:id="rId7"/>
    <sheet name="Senior" sheetId="8" r:id="rId8"/>
  </sheets>
  <definedNames>
    <definedName name="_xlnm.Print_Titles" localSheetId="5">'Elite XL'!$7:$7</definedName>
    <definedName name="_xlnm.Print_Titles" localSheetId="0">'Gesamt'!$4:$4</definedName>
    <definedName name="_xlnm.Print_Titles" localSheetId="6">'Junior'!$7:$7</definedName>
    <definedName name="_xlnm.Print_Titles" localSheetId="3">'Junior Gäste'!$7:$7</definedName>
    <definedName name="_xlnm.Print_Titles" localSheetId="1">'Junior Ort'!$7:$7</definedName>
    <definedName name="_xlnm.Print_Titles" localSheetId="7">'Senior'!$7:$7</definedName>
    <definedName name="_xlnm.Print_Titles" localSheetId="4">'Senior Gäste'!$7:$7</definedName>
    <definedName name="_xlnm.Print_Titles" localSheetId="2">'Senior Ort '!$7:$7</definedName>
  </definedNames>
  <calcPr fullCalcOnLoad="1" fullPrecision="0"/>
</workbook>
</file>

<file path=xl/comments1.xml><?xml version="1.0" encoding="utf-8"?>
<comments xmlns="http://schemas.openxmlformats.org/spreadsheetml/2006/main">
  <authors>
    <author>Walter Rosenkranz</author>
  </authors>
  <commentList>
    <comment ref="E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2"/>
          </rPr>
          <t xml:space="preserve">
</t>
        </r>
      </text>
    </comment>
    <comment ref="F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2"/>
          </rPr>
          <t xml:space="preserve">
</t>
        </r>
      </text>
    </comment>
    <comment ref="G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2"/>
          </rPr>
          <t xml:space="preserve">
</t>
        </r>
      </text>
    </comment>
    <comment ref="H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2"/>
          </rPr>
          <t xml:space="preserve">
</t>
        </r>
      </text>
    </comment>
    <comment ref="I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2"/>
          </rPr>
          <t xml:space="preserve">
</t>
        </r>
      </text>
    </comment>
    <comment ref="J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<sst xmlns="http://schemas.openxmlformats.org/spreadsheetml/2006/main" count="365" uniqueCount="137">
  <si>
    <t>Start-Nr.</t>
  </si>
  <si>
    <t>Name</t>
  </si>
  <si>
    <t>Verein</t>
  </si>
  <si>
    <t>Gesamt</t>
  </si>
  <si>
    <t>Wertung für die Summe ?  0 oder 1 eintragen</t>
  </si>
  <si>
    <t>Platz</t>
  </si>
  <si>
    <t>Start-Nr:</t>
  </si>
  <si>
    <t>wird in der Gesamtliste angegeben</t>
  </si>
  <si>
    <t>Vorname</t>
  </si>
  <si>
    <t>Lauf 1</t>
  </si>
  <si>
    <t>Lauf 2</t>
  </si>
  <si>
    <t>Lauf 3</t>
  </si>
  <si>
    <t>Lauf 4</t>
  </si>
  <si>
    <t>Lauf 5</t>
  </si>
  <si>
    <t>Lauf 6</t>
  </si>
  <si>
    <t>Bestzeit je Lauf</t>
  </si>
  <si>
    <t>Zeitstrafe</t>
  </si>
  <si>
    <t>L1</t>
  </si>
  <si>
    <t>L2</t>
  </si>
  <si>
    <t>L3</t>
  </si>
  <si>
    <t>L4</t>
  </si>
  <si>
    <t>L6</t>
  </si>
  <si>
    <t>L5</t>
  </si>
  <si>
    <t>Zaruba</t>
  </si>
  <si>
    <t>Freudenstein</t>
  </si>
  <si>
    <t>Kessling</t>
  </si>
  <si>
    <t>Volmer</t>
  </si>
  <si>
    <t>Sinnerbrink</t>
  </si>
  <si>
    <t>Hipper</t>
  </si>
  <si>
    <t>Schlösser</t>
  </si>
  <si>
    <t>Lutterbach</t>
  </si>
  <si>
    <t>Laukamp</t>
  </si>
  <si>
    <t>Becker</t>
  </si>
  <si>
    <t>Hagenbrock</t>
  </si>
  <si>
    <t>Wetter</t>
  </si>
  <si>
    <t>Ricker</t>
  </si>
  <si>
    <t>Lampe</t>
  </si>
  <si>
    <t>Schröder</t>
  </si>
  <si>
    <t>Grützner</t>
  </si>
  <si>
    <t>Gößling</t>
  </si>
  <si>
    <t>Müller</t>
  </si>
  <si>
    <t>van Loo</t>
  </si>
  <si>
    <t>Plinius</t>
  </si>
  <si>
    <t>Stoll</t>
  </si>
  <si>
    <t>Neuhaus</t>
  </si>
  <si>
    <t>Valtwies</t>
  </si>
  <si>
    <t>Brüggemann</t>
  </si>
  <si>
    <t>Eckert</t>
  </si>
  <si>
    <t>Lammers</t>
  </si>
  <si>
    <t>Claus</t>
  </si>
  <si>
    <t>Komp</t>
  </si>
  <si>
    <t>Näther</t>
  </si>
  <si>
    <t>Förster</t>
  </si>
  <si>
    <t>Niessen</t>
  </si>
  <si>
    <t>Elges</t>
  </si>
  <si>
    <t>Liedke</t>
  </si>
  <si>
    <t>Aschoff</t>
  </si>
  <si>
    <t>Franz</t>
  </si>
  <si>
    <t>Voß</t>
  </si>
  <si>
    <t>Stagge</t>
  </si>
  <si>
    <t>Hummels</t>
  </si>
  <si>
    <t>Lange</t>
  </si>
  <si>
    <t>Isaac</t>
  </si>
  <si>
    <t>Leismann</t>
  </si>
  <si>
    <t>Roeben</t>
  </si>
  <si>
    <t>Pia</t>
  </si>
  <si>
    <t>Rieke</t>
  </si>
  <si>
    <t>Sophie</t>
  </si>
  <si>
    <t>Fabian</t>
  </si>
  <si>
    <t>Charlotte</t>
  </si>
  <si>
    <t>Timon</t>
  </si>
  <si>
    <t>Roman</t>
  </si>
  <si>
    <t>Robin</t>
  </si>
  <si>
    <t>Michelle</t>
  </si>
  <si>
    <t>Eric</t>
  </si>
  <si>
    <t>Stefanie</t>
  </si>
  <si>
    <t>Sarah</t>
  </si>
  <si>
    <t>Max</t>
  </si>
  <si>
    <t>Joel</t>
  </si>
  <si>
    <t>Fiona</t>
  </si>
  <si>
    <t>Maximilian</t>
  </si>
  <si>
    <t>Lennox</t>
  </si>
  <si>
    <t>Jule</t>
  </si>
  <si>
    <t>Franziska</t>
  </si>
  <si>
    <t>Julian</t>
  </si>
  <si>
    <t>Erik</t>
  </si>
  <si>
    <t>Johannes</t>
  </si>
  <si>
    <t>Oliver</t>
  </si>
  <si>
    <t>Tom</t>
  </si>
  <si>
    <t>Jenny</t>
  </si>
  <si>
    <t>Sabrina</t>
  </si>
  <si>
    <t>Marius</t>
  </si>
  <si>
    <t>Sebastian</t>
  </si>
  <si>
    <t>Jannik</t>
  </si>
  <si>
    <t>Laura</t>
  </si>
  <si>
    <t>Isabell</t>
  </si>
  <si>
    <t>Daniel</t>
  </si>
  <si>
    <t>Jacqueline</t>
  </si>
  <si>
    <t>Maurice</t>
  </si>
  <si>
    <t>Nicolas</t>
  </si>
  <si>
    <t>Nina</t>
  </si>
  <si>
    <t>Dominik</t>
  </si>
  <si>
    <t>Caroline</t>
  </si>
  <si>
    <t>Juliette</t>
  </si>
  <si>
    <t>Titus</t>
  </si>
  <si>
    <t>Jana-Lena</t>
  </si>
  <si>
    <t>Manuel</t>
  </si>
  <si>
    <t>Leonie</t>
  </si>
  <si>
    <t>Marie-Charlotte</t>
  </si>
  <si>
    <t>Melissa</t>
  </si>
  <si>
    <t>Florian</t>
  </si>
  <si>
    <t>Marvin</t>
  </si>
  <si>
    <t>Frank</t>
  </si>
  <si>
    <t>Pascal</t>
  </si>
  <si>
    <t>Kristina</t>
  </si>
  <si>
    <t>Mettingen</t>
  </si>
  <si>
    <t>Billerbeck</t>
  </si>
  <si>
    <t>Stromberg</t>
  </si>
  <si>
    <t>Simmerath</t>
  </si>
  <si>
    <t>Havixbeck</t>
  </si>
  <si>
    <t>Bergkamen</t>
  </si>
  <si>
    <t>Friedrichsfeld</t>
  </si>
  <si>
    <t>Overath</t>
  </si>
  <si>
    <t>Xanten</t>
  </si>
  <si>
    <t>Rheine</t>
  </si>
  <si>
    <t>Lengowski</t>
  </si>
  <si>
    <t>Thilo</t>
  </si>
  <si>
    <t>Nieland</t>
  </si>
  <si>
    <t>Moritz</t>
  </si>
  <si>
    <t>Dirks</t>
  </si>
  <si>
    <t>Rohls</t>
  </si>
  <si>
    <t>Kajat</t>
  </si>
  <si>
    <t>Sergej</t>
  </si>
  <si>
    <t>Tilbeck</t>
  </si>
  <si>
    <t>Stefan</t>
  </si>
  <si>
    <t>Romanov</t>
  </si>
  <si>
    <t>Con-Aktion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</si>
</sst>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:ss.00"/>
    <numFmt numFmtId="173" formatCode="ss.00"/>
    <numFmt numFmtId="174" formatCode="00000"/>
    <numFmt numFmtId="175" formatCode="0;[Red]\1"/>
    <numFmt numFmtId="176" formatCode="#,##0.00\ &quot;€&quot;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Q289"/>
  <sheetViews>
    <sheetView zoomScale="95" zoomScaleNormal="9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8.00390625" style="6" customWidth="1"/>
    <col min="2" max="2" width="20.00390625" style="0" customWidth="1"/>
    <col min="3" max="3" width="18.421875" style="0" customWidth="1"/>
    <col min="4" max="4" width="21.28125" style="0" customWidth="1"/>
    <col min="5" max="5" width="9.421875" style="8" customWidth="1"/>
    <col min="6" max="6" width="8.7109375" style="8" customWidth="1"/>
    <col min="7" max="7" width="8.57421875" style="8" customWidth="1"/>
    <col min="8" max="8" width="7.8515625" style="8" customWidth="1"/>
    <col min="9" max="9" width="9.00390625" style="8" customWidth="1"/>
    <col min="10" max="10" width="8.8515625" style="8" customWidth="1"/>
    <col min="11" max="15" width="5.421875" style="8" customWidth="1"/>
    <col min="16" max="16" width="5.28125" style="10" customWidth="1"/>
    <col min="17" max="17" width="11.421875" style="8" customWidth="1"/>
  </cols>
  <sheetData>
    <row r="1" spans="2:4" ht="12.75">
      <c r="B1" s="12"/>
      <c r="C1" s="12"/>
      <c r="D1" s="12"/>
    </row>
    <row r="2" spans="1:16" ht="12.75">
      <c r="A2" s="19" t="s">
        <v>4</v>
      </c>
      <c r="B2" s="19"/>
      <c r="C2" s="19"/>
      <c r="D2" s="19"/>
      <c r="E2" s="11">
        <v>1</v>
      </c>
      <c r="F2" s="11">
        <v>1</v>
      </c>
      <c r="G2" s="11">
        <v>1</v>
      </c>
      <c r="H2" s="11">
        <v>1</v>
      </c>
      <c r="I2" s="11">
        <v>1</v>
      </c>
      <c r="J2" s="11">
        <v>1</v>
      </c>
      <c r="K2" s="11"/>
      <c r="L2" s="11"/>
      <c r="M2" s="11"/>
      <c r="N2" s="11"/>
      <c r="O2" s="11"/>
      <c r="P2" s="18"/>
    </row>
    <row r="3" spans="2:16" ht="12.75">
      <c r="B3" s="12"/>
      <c r="C3" s="12"/>
      <c r="D3" s="12"/>
      <c r="L3" s="20" t="s">
        <v>16</v>
      </c>
      <c r="M3" s="20"/>
      <c r="N3" s="20"/>
      <c r="O3" s="20"/>
      <c r="P3" s="20"/>
    </row>
    <row r="4" spans="1:17" ht="12.75">
      <c r="A4" s="13" t="s">
        <v>0</v>
      </c>
      <c r="B4" s="3" t="s">
        <v>1</v>
      </c>
      <c r="C4" s="3" t="s">
        <v>8</v>
      </c>
      <c r="D4" s="3" t="s">
        <v>2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17</v>
      </c>
      <c r="L4" s="7" t="s">
        <v>18</v>
      </c>
      <c r="M4" s="7" t="s">
        <v>19</v>
      </c>
      <c r="N4" s="7" t="s">
        <v>20</v>
      </c>
      <c r="O4" s="7" t="s">
        <v>22</v>
      </c>
      <c r="P4" s="7" t="s">
        <v>21</v>
      </c>
      <c r="Q4" s="7" t="s">
        <v>3</v>
      </c>
    </row>
    <row r="5" spans="1:17" ht="12.75">
      <c r="A5">
        <v>101</v>
      </c>
      <c r="B5" t="s">
        <v>23</v>
      </c>
      <c r="C5" t="s">
        <v>65</v>
      </c>
      <c r="D5" t="s">
        <v>115</v>
      </c>
      <c r="E5" s="8">
        <v>37.37</v>
      </c>
      <c r="F5" s="8">
        <v>37.13</v>
      </c>
      <c r="G5" s="8">
        <v>37.55</v>
      </c>
      <c r="H5" s="8">
        <v>37.33</v>
      </c>
      <c r="Q5" s="8">
        <f>SUM(E5*$E$2+F5*$F$2+G5*$G$2+H5*$H$2+I5*$I$2+$J$2*J5+K5*$E$2+L5*$F$2+M5*$G$2+N5*$H$2+O5*$I$2+P5*$J$2)</f>
        <v>149.38</v>
      </c>
    </row>
    <row r="6" spans="1:17" ht="12.75">
      <c r="A6">
        <v>103</v>
      </c>
      <c r="B6" t="s">
        <v>24</v>
      </c>
      <c r="C6" t="s">
        <v>66</v>
      </c>
      <c r="D6" t="s">
        <v>115</v>
      </c>
      <c r="E6" s="8">
        <v>38.08</v>
      </c>
      <c r="F6" s="8">
        <v>37.97</v>
      </c>
      <c r="G6" s="8">
        <v>38.18</v>
      </c>
      <c r="H6" s="8">
        <v>37.97</v>
      </c>
      <c r="Q6" s="8">
        <f aca="true" t="shared" si="0" ref="Q6:Q59">SUM(E6*$E$2+F6*$F$2+G6*$G$2+H6*$H$2+I6*$I$2+$J$2*J6+K6*$E$2+L6*$F$2+M6*$G$2+N6*$H$2+O6*$I$2+P6*$J$2)</f>
        <v>152.2</v>
      </c>
    </row>
    <row r="7" spans="1:17" ht="12.75">
      <c r="A7">
        <v>104</v>
      </c>
      <c r="B7" t="s">
        <v>25</v>
      </c>
      <c r="C7" t="s">
        <v>67</v>
      </c>
      <c r="D7" t="s">
        <v>115</v>
      </c>
      <c r="E7" s="8">
        <v>37.52</v>
      </c>
      <c r="F7" s="8">
        <v>37.84</v>
      </c>
      <c r="G7" s="8">
        <v>37.66</v>
      </c>
      <c r="H7" s="8">
        <v>37.63</v>
      </c>
      <c r="Q7" s="8">
        <f t="shared" si="0"/>
        <v>150.65</v>
      </c>
    </row>
    <row r="8" spans="1:17" ht="12.75">
      <c r="A8">
        <v>105</v>
      </c>
      <c r="B8" t="s">
        <v>26</v>
      </c>
      <c r="C8" t="s">
        <v>68</v>
      </c>
      <c r="D8" t="s">
        <v>116</v>
      </c>
      <c r="E8" s="8">
        <v>39.6</v>
      </c>
      <c r="F8" s="8">
        <v>38.84</v>
      </c>
      <c r="G8" s="8">
        <v>38.21</v>
      </c>
      <c r="H8" s="8">
        <v>38.51</v>
      </c>
      <c r="Q8" s="8">
        <f t="shared" si="0"/>
        <v>155.16</v>
      </c>
    </row>
    <row r="9" spans="1:17" ht="12.75">
      <c r="A9">
        <v>110</v>
      </c>
      <c r="B9" t="s">
        <v>28</v>
      </c>
      <c r="C9" t="s">
        <v>69</v>
      </c>
      <c r="D9" t="s">
        <v>116</v>
      </c>
      <c r="E9" s="8">
        <v>39.29</v>
      </c>
      <c r="F9" s="8">
        <v>38.3</v>
      </c>
      <c r="G9" s="8">
        <v>37.66</v>
      </c>
      <c r="H9" s="8">
        <v>37.9</v>
      </c>
      <c r="Q9" s="8">
        <f t="shared" si="0"/>
        <v>153.15</v>
      </c>
    </row>
    <row r="10" spans="1:17" ht="12.75">
      <c r="A10">
        <v>111</v>
      </c>
      <c r="B10" t="s">
        <v>29</v>
      </c>
      <c r="C10" t="s">
        <v>70</v>
      </c>
      <c r="D10" t="s">
        <v>117</v>
      </c>
      <c r="E10" s="8">
        <v>37.9</v>
      </c>
      <c r="F10" s="8">
        <v>38.66</v>
      </c>
      <c r="G10" s="8">
        <v>37.85</v>
      </c>
      <c r="H10" s="8">
        <v>38.54</v>
      </c>
      <c r="Q10" s="8">
        <f t="shared" si="0"/>
        <v>152.95</v>
      </c>
    </row>
    <row r="11" spans="1:17" ht="12.75">
      <c r="A11">
        <v>116</v>
      </c>
      <c r="B11" t="s">
        <v>30</v>
      </c>
      <c r="C11" t="s">
        <v>71</v>
      </c>
      <c r="D11" t="s">
        <v>118</v>
      </c>
      <c r="E11" s="8">
        <v>37.71</v>
      </c>
      <c r="F11" s="8">
        <v>37.37</v>
      </c>
      <c r="G11" s="8">
        <v>37.19</v>
      </c>
      <c r="H11" s="8">
        <v>36.39</v>
      </c>
      <c r="Q11" s="8">
        <f t="shared" si="0"/>
        <v>148.66</v>
      </c>
    </row>
    <row r="12" spans="1:17" ht="12.75">
      <c r="A12">
        <v>121</v>
      </c>
      <c r="B12" t="s">
        <v>31</v>
      </c>
      <c r="C12" t="s">
        <v>72</v>
      </c>
      <c r="D12" t="s">
        <v>116</v>
      </c>
      <c r="E12" s="8">
        <v>38.52</v>
      </c>
      <c r="F12" s="8">
        <v>39.8</v>
      </c>
      <c r="G12" s="8">
        <v>38.31</v>
      </c>
      <c r="H12" s="8">
        <v>38.67</v>
      </c>
      <c r="Q12" s="8">
        <f t="shared" si="0"/>
        <v>155.3</v>
      </c>
    </row>
    <row r="13" spans="1:17" ht="12.75">
      <c r="A13">
        <v>125</v>
      </c>
      <c r="B13" t="s">
        <v>32</v>
      </c>
      <c r="C13" t="s">
        <v>72</v>
      </c>
      <c r="D13" t="s">
        <v>120</v>
      </c>
      <c r="E13" s="8">
        <v>38.08</v>
      </c>
      <c r="F13" s="8">
        <v>38.26</v>
      </c>
      <c r="G13" s="8">
        <v>38.05</v>
      </c>
      <c r="H13" s="8">
        <v>37.61</v>
      </c>
      <c r="Q13" s="8">
        <f t="shared" si="0"/>
        <v>152</v>
      </c>
    </row>
    <row r="14" spans="1:17" ht="12.75">
      <c r="A14">
        <v>130</v>
      </c>
      <c r="B14" t="s">
        <v>33</v>
      </c>
      <c r="C14" t="s">
        <v>73</v>
      </c>
      <c r="D14" t="s">
        <v>116</v>
      </c>
      <c r="E14" s="8">
        <v>38.43</v>
      </c>
      <c r="F14" s="8">
        <v>38.77</v>
      </c>
      <c r="G14" s="8">
        <v>38.02</v>
      </c>
      <c r="H14" s="8">
        <v>38.64</v>
      </c>
      <c r="Q14" s="8">
        <f t="shared" si="0"/>
        <v>153.86</v>
      </c>
    </row>
    <row r="15" spans="1:17" ht="12.75">
      <c r="A15">
        <v>135</v>
      </c>
      <c r="B15" t="s">
        <v>30</v>
      </c>
      <c r="C15" t="s">
        <v>74</v>
      </c>
      <c r="D15" t="s">
        <v>118</v>
      </c>
      <c r="E15" s="8">
        <v>38.39</v>
      </c>
      <c r="F15" s="8">
        <v>38.36</v>
      </c>
      <c r="G15" s="8">
        <v>37.82</v>
      </c>
      <c r="H15" s="8">
        <v>36.88</v>
      </c>
      <c r="Q15" s="8">
        <f t="shared" si="0"/>
        <v>151.45</v>
      </c>
    </row>
    <row r="16" spans="1:17" ht="12.75">
      <c r="A16">
        <v>136</v>
      </c>
      <c r="B16" t="s">
        <v>34</v>
      </c>
      <c r="C16" t="s">
        <v>75</v>
      </c>
      <c r="D16" t="s">
        <v>116</v>
      </c>
      <c r="E16" s="8">
        <v>38.82</v>
      </c>
      <c r="F16" s="8">
        <v>39.94</v>
      </c>
      <c r="G16" s="8">
        <v>38.67</v>
      </c>
      <c r="H16" s="8">
        <v>38.49</v>
      </c>
      <c r="Q16" s="8">
        <f t="shared" si="0"/>
        <v>155.92</v>
      </c>
    </row>
    <row r="17" spans="1:17" ht="12.75">
      <c r="A17">
        <v>139</v>
      </c>
      <c r="B17" t="s">
        <v>35</v>
      </c>
      <c r="C17" t="s">
        <v>76</v>
      </c>
      <c r="D17" t="s">
        <v>116</v>
      </c>
      <c r="E17" s="8">
        <v>39.26</v>
      </c>
      <c r="F17" s="8">
        <v>40.35</v>
      </c>
      <c r="G17" s="8">
        <v>38.75</v>
      </c>
      <c r="H17" s="8">
        <v>39.12</v>
      </c>
      <c r="Q17" s="8">
        <f t="shared" si="0"/>
        <v>157.48</v>
      </c>
    </row>
    <row r="18" spans="1:17" ht="12.75">
      <c r="A18">
        <v>140</v>
      </c>
      <c r="B18" t="s">
        <v>23</v>
      </c>
      <c r="C18" t="s">
        <v>77</v>
      </c>
      <c r="D18" t="s">
        <v>115</v>
      </c>
      <c r="E18" s="8">
        <v>37.2</v>
      </c>
      <c r="F18" s="8">
        <v>37.56</v>
      </c>
      <c r="G18" s="8">
        <v>37.34</v>
      </c>
      <c r="H18" s="8">
        <v>37.33</v>
      </c>
      <c r="Q18" s="8">
        <f t="shared" si="0"/>
        <v>149.43</v>
      </c>
    </row>
    <row r="19" spans="1:17" ht="12.75">
      <c r="A19">
        <v>141</v>
      </c>
      <c r="B19" t="s">
        <v>36</v>
      </c>
      <c r="C19" t="s">
        <v>65</v>
      </c>
      <c r="D19" t="s">
        <v>115</v>
      </c>
      <c r="E19" s="8">
        <v>37.55</v>
      </c>
      <c r="F19" s="8">
        <v>38.47</v>
      </c>
      <c r="G19" s="8">
        <v>37.43</v>
      </c>
      <c r="H19" s="8">
        <v>37.97</v>
      </c>
      <c r="Q19" s="8">
        <f t="shared" si="0"/>
        <v>151.42</v>
      </c>
    </row>
    <row r="20" spans="1:17" ht="12.75">
      <c r="A20">
        <v>145</v>
      </c>
      <c r="B20" t="s">
        <v>27</v>
      </c>
      <c r="C20" t="s">
        <v>78</v>
      </c>
      <c r="D20" t="s">
        <v>117</v>
      </c>
      <c r="E20" s="8">
        <v>37.68</v>
      </c>
      <c r="F20" s="8">
        <v>37.41</v>
      </c>
      <c r="G20" s="8">
        <v>37.39</v>
      </c>
      <c r="H20" s="8">
        <v>37.78</v>
      </c>
      <c r="Q20" s="8">
        <f t="shared" si="0"/>
        <v>150.26</v>
      </c>
    </row>
    <row r="21" spans="1:17" ht="12.75">
      <c r="A21">
        <v>147</v>
      </c>
      <c r="B21" t="s">
        <v>33</v>
      </c>
      <c r="C21" t="s">
        <v>79</v>
      </c>
      <c r="D21" t="s">
        <v>116</v>
      </c>
      <c r="E21" s="8">
        <v>40.04</v>
      </c>
      <c r="F21" s="8">
        <v>39.55</v>
      </c>
      <c r="G21" s="8">
        <v>39.57</v>
      </c>
      <c r="H21" s="8">
        <v>38.21</v>
      </c>
      <c r="Q21" s="8">
        <f t="shared" si="0"/>
        <v>157.37</v>
      </c>
    </row>
    <row r="22" spans="1:17" ht="12.75">
      <c r="A22">
        <v>151</v>
      </c>
      <c r="B22" t="s">
        <v>125</v>
      </c>
      <c r="C22" t="s">
        <v>77</v>
      </c>
      <c r="D22" t="s">
        <v>119</v>
      </c>
      <c r="E22" s="8">
        <v>38.03</v>
      </c>
      <c r="F22" s="8">
        <v>37.62</v>
      </c>
      <c r="G22" s="8">
        <v>38.77</v>
      </c>
      <c r="H22" s="8">
        <v>37.45</v>
      </c>
      <c r="Q22" s="8">
        <f>SUM(E22*$E$2+F22*$F$2+G22*$G$2+H22*$H$2+I22*$I$2+$J$2*J22+K22*$E$2+L22*$F$2+M22*$G$2+N22*$H$2+O22*$I$2+P22*$J$2)</f>
        <v>151.87</v>
      </c>
    </row>
    <row r="23" spans="1:17" ht="12.75">
      <c r="A23" s="6">
        <v>154</v>
      </c>
      <c r="B23" t="s">
        <v>127</v>
      </c>
      <c r="C23" t="s">
        <v>126</v>
      </c>
      <c r="D23" t="s">
        <v>119</v>
      </c>
      <c r="E23" s="8">
        <v>40.19</v>
      </c>
      <c r="F23" s="8">
        <v>41.54</v>
      </c>
      <c r="G23" s="8">
        <v>39.75</v>
      </c>
      <c r="H23" s="8">
        <v>40.61</v>
      </c>
      <c r="Q23" s="8">
        <f t="shared" si="0"/>
        <v>162.09</v>
      </c>
    </row>
    <row r="24" spans="1:17" ht="12.75">
      <c r="A24">
        <v>156</v>
      </c>
      <c r="B24" t="s">
        <v>37</v>
      </c>
      <c r="C24" t="s">
        <v>80</v>
      </c>
      <c r="D24" t="s">
        <v>121</v>
      </c>
      <c r="E24" s="8">
        <v>37.99</v>
      </c>
      <c r="F24" s="8">
        <v>38.06</v>
      </c>
      <c r="G24" s="8">
        <v>37.58</v>
      </c>
      <c r="H24" s="8">
        <v>37.8</v>
      </c>
      <c r="Q24" s="8">
        <f t="shared" si="0"/>
        <v>151.43</v>
      </c>
    </row>
    <row r="25" spans="1:17" ht="12.75">
      <c r="A25">
        <v>158</v>
      </c>
      <c r="B25" t="s">
        <v>38</v>
      </c>
      <c r="C25" t="s">
        <v>81</v>
      </c>
      <c r="D25" t="s">
        <v>116</v>
      </c>
      <c r="E25" s="8">
        <v>39.48</v>
      </c>
      <c r="F25" s="8">
        <v>38.78</v>
      </c>
      <c r="G25" s="8">
        <v>38.98</v>
      </c>
      <c r="H25" s="8">
        <v>38.47</v>
      </c>
      <c r="Q25" s="8">
        <f t="shared" si="0"/>
        <v>155.71</v>
      </c>
    </row>
    <row r="26" spans="1:17" ht="12.75">
      <c r="A26">
        <v>301</v>
      </c>
      <c r="B26" t="s">
        <v>39</v>
      </c>
      <c r="C26" t="s">
        <v>82</v>
      </c>
      <c r="D26" t="s">
        <v>115</v>
      </c>
      <c r="E26" s="8">
        <v>36.05</v>
      </c>
      <c r="F26" s="8">
        <v>36.6</v>
      </c>
      <c r="G26" s="8">
        <v>35.69</v>
      </c>
      <c r="H26" s="8">
        <v>35.76</v>
      </c>
      <c r="Q26" s="8">
        <f t="shared" si="0"/>
        <v>144.1</v>
      </c>
    </row>
    <row r="27" spans="1:17" ht="12.75">
      <c r="A27">
        <v>302</v>
      </c>
      <c r="B27" t="s">
        <v>40</v>
      </c>
      <c r="C27" t="s">
        <v>83</v>
      </c>
      <c r="D27" t="s">
        <v>121</v>
      </c>
      <c r="E27" s="8">
        <v>36.75</v>
      </c>
      <c r="F27" s="8">
        <v>36.28</v>
      </c>
      <c r="G27" s="8">
        <v>36.35</v>
      </c>
      <c r="H27" s="8">
        <v>35.52</v>
      </c>
      <c r="Q27" s="8">
        <f t="shared" si="0"/>
        <v>144.9</v>
      </c>
    </row>
    <row r="28" spans="1:17" ht="12.75">
      <c r="A28">
        <v>303</v>
      </c>
      <c r="B28" t="s">
        <v>41</v>
      </c>
      <c r="C28" t="s">
        <v>84</v>
      </c>
      <c r="D28" t="s">
        <v>136</v>
      </c>
      <c r="E28" s="8">
        <v>36.09</v>
      </c>
      <c r="F28" s="8">
        <v>35.98</v>
      </c>
      <c r="G28" s="8">
        <v>35.35</v>
      </c>
      <c r="H28" s="8">
        <v>35.29</v>
      </c>
      <c r="Q28" s="8">
        <f t="shared" si="0"/>
        <v>142.71</v>
      </c>
    </row>
    <row r="29" spans="1:17" ht="12.75">
      <c r="A29">
        <v>304</v>
      </c>
      <c r="B29" t="s">
        <v>42</v>
      </c>
      <c r="C29" t="s">
        <v>85</v>
      </c>
      <c r="D29" t="s">
        <v>122</v>
      </c>
      <c r="E29" s="8">
        <v>36.79</v>
      </c>
      <c r="F29" s="8">
        <v>36.39</v>
      </c>
      <c r="G29" s="8">
        <v>36.31</v>
      </c>
      <c r="H29" s="8">
        <v>35.79</v>
      </c>
      <c r="Q29" s="8">
        <f t="shared" si="0"/>
        <v>145.28</v>
      </c>
    </row>
    <row r="30" spans="1:17" ht="12.75">
      <c r="A30">
        <v>305</v>
      </c>
      <c r="B30" t="s">
        <v>43</v>
      </c>
      <c r="C30" t="s">
        <v>69</v>
      </c>
      <c r="D30" t="s">
        <v>117</v>
      </c>
      <c r="E30" s="8">
        <v>35.95</v>
      </c>
      <c r="F30" s="8">
        <v>36.46</v>
      </c>
      <c r="G30" s="8">
        <v>35.68</v>
      </c>
      <c r="H30" s="8">
        <v>35.86</v>
      </c>
      <c r="Q30" s="8">
        <f t="shared" si="0"/>
        <v>143.95</v>
      </c>
    </row>
    <row r="31" spans="1:17" ht="12.75">
      <c r="A31">
        <v>306</v>
      </c>
      <c r="B31" t="s">
        <v>43</v>
      </c>
      <c r="C31" t="s">
        <v>86</v>
      </c>
      <c r="D31" t="s">
        <v>117</v>
      </c>
      <c r="E31" s="8">
        <v>36.86</v>
      </c>
      <c r="F31" s="8">
        <v>36.4</v>
      </c>
      <c r="G31" s="8">
        <v>36.54</v>
      </c>
      <c r="H31" s="8">
        <v>35.85</v>
      </c>
      <c r="Q31" s="8">
        <f t="shared" si="0"/>
        <v>145.65</v>
      </c>
    </row>
    <row r="32" spans="1:17" ht="12.75">
      <c r="A32">
        <v>307</v>
      </c>
      <c r="B32" t="s">
        <v>44</v>
      </c>
      <c r="C32" t="s">
        <v>72</v>
      </c>
      <c r="D32" t="s">
        <v>115</v>
      </c>
      <c r="E32" s="8">
        <v>36.53</v>
      </c>
      <c r="F32" s="8">
        <v>36.81</v>
      </c>
      <c r="G32" s="8">
        <v>36.44</v>
      </c>
      <c r="H32" s="8">
        <v>35.98</v>
      </c>
      <c r="Q32" s="8">
        <f t="shared" si="0"/>
        <v>145.76</v>
      </c>
    </row>
    <row r="33" spans="1:17" ht="12.75">
      <c r="A33">
        <v>308</v>
      </c>
      <c r="B33" t="s">
        <v>35</v>
      </c>
      <c r="C33" t="s">
        <v>87</v>
      </c>
      <c r="D33" t="s">
        <v>116</v>
      </c>
      <c r="E33" s="8">
        <v>36.46</v>
      </c>
      <c r="F33" s="8">
        <v>36.44</v>
      </c>
      <c r="G33" s="8">
        <v>36.63</v>
      </c>
      <c r="H33" s="8">
        <v>35.76</v>
      </c>
      <c r="Q33" s="8">
        <f t="shared" si="0"/>
        <v>145.29</v>
      </c>
    </row>
    <row r="34" spans="1:17" ht="12.75">
      <c r="A34">
        <v>309</v>
      </c>
      <c r="B34" t="s">
        <v>45</v>
      </c>
      <c r="C34" t="s">
        <v>88</v>
      </c>
      <c r="D34" t="s">
        <v>119</v>
      </c>
      <c r="E34" s="8">
        <v>36.94</v>
      </c>
      <c r="F34" s="8">
        <v>36.33</v>
      </c>
      <c r="G34" s="8">
        <v>36.75</v>
      </c>
      <c r="H34" s="8">
        <v>35.73</v>
      </c>
      <c r="Q34" s="8">
        <f t="shared" si="0"/>
        <v>145.75</v>
      </c>
    </row>
    <row r="35" spans="1:17" ht="12.75">
      <c r="A35">
        <v>310</v>
      </c>
      <c r="B35" t="s">
        <v>46</v>
      </c>
      <c r="C35" t="s">
        <v>89</v>
      </c>
      <c r="D35" t="s">
        <v>119</v>
      </c>
      <c r="E35" s="8">
        <v>36.62</v>
      </c>
      <c r="F35" s="8">
        <v>36.88</v>
      </c>
      <c r="G35" s="8">
        <v>36.77</v>
      </c>
      <c r="H35" s="8">
        <v>36.31</v>
      </c>
      <c r="Q35" s="8">
        <f t="shared" si="0"/>
        <v>146.58</v>
      </c>
    </row>
    <row r="36" spans="1:17" ht="12.75">
      <c r="A36">
        <v>311</v>
      </c>
      <c r="B36" t="s">
        <v>34</v>
      </c>
      <c r="C36" t="s">
        <v>90</v>
      </c>
      <c r="D36" t="s">
        <v>116</v>
      </c>
      <c r="E36" s="8">
        <v>36.83</v>
      </c>
      <c r="F36" s="8">
        <v>36.95</v>
      </c>
      <c r="G36" s="8">
        <v>36.97</v>
      </c>
      <c r="H36" s="8">
        <v>36.65</v>
      </c>
      <c r="Q36" s="8">
        <f t="shared" si="0"/>
        <v>147.4</v>
      </c>
    </row>
    <row r="37" spans="1:17" ht="12.75">
      <c r="A37">
        <v>319</v>
      </c>
      <c r="B37" t="s">
        <v>47</v>
      </c>
      <c r="C37" t="s">
        <v>92</v>
      </c>
      <c r="D37" t="s">
        <v>122</v>
      </c>
      <c r="E37" s="8">
        <v>36.83</v>
      </c>
      <c r="F37" s="8">
        <v>36.34</v>
      </c>
      <c r="G37" s="8">
        <v>36.87</v>
      </c>
      <c r="H37" s="8">
        <v>35.68</v>
      </c>
      <c r="Q37" s="8">
        <f t="shared" si="0"/>
        <v>145.72</v>
      </c>
    </row>
    <row r="38" spans="1:17" ht="12.75">
      <c r="A38">
        <v>320</v>
      </c>
      <c r="B38" t="s">
        <v>39</v>
      </c>
      <c r="C38" t="s">
        <v>93</v>
      </c>
      <c r="D38" t="s">
        <v>115</v>
      </c>
      <c r="E38" s="8">
        <v>36.25</v>
      </c>
      <c r="F38" s="8">
        <v>36.04</v>
      </c>
      <c r="G38" s="8">
        <v>35.81</v>
      </c>
      <c r="H38" s="8">
        <v>35.1</v>
      </c>
      <c r="Q38" s="8">
        <f t="shared" si="0"/>
        <v>143.2</v>
      </c>
    </row>
    <row r="39" spans="1:17" ht="12.75">
      <c r="A39">
        <v>322</v>
      </c>
      <c r="B39" t="s">
        <v>48</v>
      </c>
      <c r="C39" t="s">
        <v>94</v>
      </c>
      <c r="D39" t="s">
        <v>119</v>
      </c>
      <c r="E39" s="8">
        <v>36.77</v>
      </c>
      <c r="F39" s="8">
        <v>36.61</v>
      </c>
      <c r="G39" s="8">
        <v>36.78</v>
      </c>
      <c r="H39" s="8">
        <v>36.01</v>
      </c>
      <c r="Q39" s="8">
        <f t="shared" si="0"/>
        <v>146.17</v>
      </c>
    </row>
    <row r="40" spans="1:17" ht="12.75">
      <c r="A40">
        <v>323</v>
      </c>
      <c r="B40" t="s">
        <v>49</v>
      </c>
      <c r="C40" t="s">
        <v>95</v>
      </c>
      <c r="D40" t="s">
        <v>120</v>
      </c>
      <c r="E40" s="8">
        <v>36.23</v>
      </c>
      <c r="F40" s="8">
        <v>36.14</v>
      </c>
      <c r="G40" s="8">
        <v>35.64</v>
      </c>
      <c r="H40" s="8">
        <v>35.41</v>
      </c>
      <c r="Q40" s="8">
        <f t="shared" si="0"/>
        <v>143.42</v>
      </c>
    </row>
    <row r="41" spans="1:17" ht="12.75">
      <c r="A41">
        <v>325</v>
      </c>
      <c r="B41" t="s">
        <v>50</v>
      </c>
      <c r="C41" t="s">
        <v>96</v>
      </c>
      <c r="D41" t="s">
        <v>122</v>
      </c>
      <c r="E41" s="8">
        <v>36.75</v>
      </c>
      <c r="F41" s="8">
        <v>36.48</v>
      </c>
      <c r="G41" s="8">
        <v>36.78</v>
      </c>
      <c r="H41" s="8">
        <v>35.79</v>
      </c>
      <c r="Q41" s="8">
        <f t="shared" si="0"/>
        <v>145.8</v>
      </c>
    </row>
    <row r="42" spans="1:17" ht="12.75">
      <c r="A42">
        <v>326</v>
      </c>
      <c r="B42" t="s">
        <v>51</v>
      </c>
      <c r="C42" t="s">
        <v>97</v>
      </c>
      <c r="D42" t="s">
        <v>123</v>
      </c>
      <c r="E42" s="8">
        <v>36.65</v>
      </c>
      <c r="F42" s="8">
        <v>37.06</v>
      </c>
      <c r="G42" s="8">
        <v>36.5</v>
      </c>
      <c r="H42" s="8">
        <v>36.1</v>
      </c>
      <c r="Q42" s="8">
        <f t="shared" si="0"/>
        <v>146.31</v>
      </c>
    </row>
    <row r="43" spans="1:17" ht="12.75">
      <c r="A43">
        <v>327</v>
      </c>
      <c r="B43" t="s">
        <v>52</v>
      </c>
      <c r="C43" t="s">
        <v>98</v>
      </c>
      <c r="D43" t="s">
        <v>118</v>
      </c>
      <c r="E43" s="8">
        <v>36.79</v>
      </c>
      <c r="F43" s="8">
        <v>36.46</v>
      </c>
      <c r="G43" s="8">
        <v>36.29</v>
      </c>
      <c r="H43" s="8">
        <v>35.55</v>
      </c>
      <c r="Q43" s="8">
        <f t="shared" si="0"/>
        <v>145.09</v>
      </c>
    </row>
    <row r="44" spans="1:17" ht="12.75">
      <c r="A44">
        <v>328</v>
      </c>
      <c r="B44" t="s">
        <v>53</v>
      </c>
      <c r="C44" t="s">
        <v>99</v>
      </c>
      <c r="D44" t="s">
        <v>118</v>
      </c>
      <c r="E44" s="8">
        <v>36.48</v>
      </c>
      <c r="F44" s="8">
        <v>36.63</v>
      </c>
      <c r="G44" s="8">
        <v>35.98</v>
      </c>
      <c r="H44" s="8">
        <v>35.94</v>
      </c>
      <c r="Q44" s="8">
        <f t="shared" si="0"/>
        <v>145.03</v>
      </c>
    </row>
    <row r="45" spans="1:17" ht="12.75">
      <c r="A45">
        <v>332</v>
      </c>
      <c r="B45" t="s">
        <v>45</v>
      </c>
      <c r="C45" t="s">
        <v>100</v>
      </c>
      <c r="D45" t="s">
        <v>119</v>
      </c>
      <c r="E45" s="8">
        <v>36.53</v>
      </c>
      <c r="F45" s="8">
        <v>36.94</v>
      </c>
      <c r="G45" s="8">
        <v>36.61</v>
      </c>
      <c r="H45" s="8">
        <v>35.9</v>
      </c>
      <c r="Q45" s="8">
        <f t="shared" si="0"/>
        <v>145.98</v>
      </c>
    </row>
    <row r="46" spans="1:17" ht="12.75">
      <c r="A46">
        <v>339</v>
      </c>
      <c r="B46" t="s">
        <v>33</v>
      </c>
      <c r="C46" t="s">
        <v>101</v>
      </c>
      <c r="D46" t="s">
        <v>116</v>
      </c>
      <c r="E46" s="8">
        <v>36.53</v>
      </c>
      <c r="F46" s="8">
        <v>36.83</v>
      </c>
      <c r="G46" s="8">
        <v>36.6</v>
      </c>
      <c r="H46" s="8">
        <v>36.16</v>
      </c>
      <c r="Q46" s="8">
        <f t="shared" si="0"/>
        <v>146.12</v>
      </c>
    </row>
    <row r="47" spans="1:17" ht="12.75">
      <c r="A47">
        <v>341</v>
      </c>
      <c r="B47" t="s">
        <v>43</v>
      </c>
      <c r="C47" t="s">
        <v>102</v>
      </c>
      <c r="D47" t="s">
        <v>117</v>
      </c>
      <c r="E47" s="8">
        <v>36.42</v>
      </c>
      <c r="F47" s="8">
        <v>36.19</v>
      </c>
      <c r="G47" s="8">
        <v>36.19</v>
      </c>
      <c r="H47" s="8">
        <v>35.37</v>
      </c>
      <c r="Q47" s="8">
        <f t="shared" si="0"/>
        <v>144.17</v>
      </c>
    </row>
    <row r="48" spans="1:17" ht="12.75">
      <c r="A48">
        <v>344</v>
      </c>
      <c r="B48" t="s">
        <v>55</v>
      </c>
      <c r="C48" t="s">
        <v>103</v>
      </c>
      <c r="D48" t="s">
        <v>119</v>
      </c>
      <c r="E48" s="8">
        <v>37.27</v>
      </c>
      <c r="F48" s="8">
        <v>37.01</v>
      </c>
      <c r="G48" s="8">
        <v>36.51</v>
      </c>
      <c r="H48" s="8">
        <v>36.43</v>
      </c>
      <c r="Q48" s="8">
        <f t="shared" si="0"/>
        <v>147.22</v>
      </c>
    </row>
    <row r="49" spans="1:17" ht="12.75">
      <c r="A49">
        <v>350</v>
      </c>
      <c r="B49" t="s">
        <v>56</v>
      </c>
      <c r="C49" t="s">
        <v>104</v>
      </c>
      <c r="D49" t="s">
        <v>117</v>
      </c>
      <c r="E49" s="8">
        <v>37.02</v>
      </c>
      <c r="F49" s="8">
        <v>36.52</v>
      </c>
      <c r="G49" s="8">
        <v>36.71</v>
      </c>
      <c r="H49" s="8">
        <v>36.14</v>
      </c>
      <c r="Q49" s="8">
        <f t="shared" si="0"/>
        <v>146.39</v>
      </c>
    </row>
    <row r="50" spans="1:17" ht="12.75">
      <c r="A50">
        <v>351</v>
      </c>
      <c r="B50" t="s">
        <v>35</v>
      </c>
      <c r="C50" t="s">
        <v>105</v>
      </c>
      <c r="D50" t="s">
        <v>116</v>
      </c>
      <c r="E50" s="8">
        <v>35.9</v>
      </c>
      <c r="F50" s="8">
        <v>36.29</v>
      </c>
      <c r="G50" s="8">
        <v>35.6</v>
      </c>
      <c r="H50" s="8">
        <v>35.82</v>
      </c>
      <c r="Q50" s="8">
        <f t="shared" si="0"/>
        <v>143.61</v>
      </c>
    </row>
    <row r="51" spans="1:17" ht="12.75">
      <c r="A51" s="6">
        <v>352</v>
      </c>
      <c r="B51" t="s">
        <v>129</v>
      </c>
      <c r="C51" t="s">
        <v>128</v>
      </c>
      <c r="D51" t="s">
        <v>119</v>
      </c>
      <c r="E51" s="8">
        <v>36.78</v>
      </c>
      <c r="F51" s="8">
        <v>36.82</v>
      </c>
      <c r="G51" s="8">
        <v>36.44</v>
      </c>
      <c r="H51" s="8">
        <v>35.6</v>
      </c>
      <c r="Q51" s="8">
        <f t="shared" si="0"/>
        <v>145.64</v>
      </c>
    </row>
    <row r="52" spans="1:17" ht="12.75">
      <c r="A52">
        <v>357</v>
      </c>
      <c r="B52" t="s">
        <v>57</v>
      </c>
      <c r="C52" t="s">
        <v>106</v>
      </c>
      <c r="D52" t="s">
        <v>121</v>
      </c>
      <c r="E52" s="8">
        <v>36.72</v>
      </c>
      <c r="F52" s="8">
        <v>36.98</v>
      </c>
      <c r="G52" s="8">
        <v>36.11</v>
      </c>
      <c r="H52" s="8">
        <v>35.87</v>
      </c>
      <c r="Q52" s="8">
        <f t="shared" si="0"/>
        <v>145.68</v>
      </c>
    </row>
    <row r="53" spans="1:17" ht="12.75">
      <c r="A53">
        <v>358</v>
      </c>
      <c r="B53" t="s">
        <v>26</v>
      </c>
      <c r="C53" t="s">
        <v>107</v>
      </c>
      <c r="D53" t="s">
        <v>116</v>
      </c>
      <c r="E53" s="8">
        <v>36.33</v>
      </c>
      <c r="F53" s="8">
        <v>36.27</v>
      </c>
      <c r="G53" s="8">
        <v>35.71</v>
      </c>
      <c r="H53" s="8">
        <v>35.29</v>
      </c>
      <c r="Q53" s="8">
        <f t="shared" si="0"/>
        <v>143.6</v>
      </c>
    </row>
    <row r="54" spans="1:17" ht="12.75">
      <c r="A54">
        <v>501</v>
      </c>
      <c r="B54" t="s">
        <v>58</v>
      </c>
      <c r="C54" t="s">
        <v>108</v>
      </c>
      <c r="D54" t="s">
        <v>120</v>
      </c>
      <c r="E54" s="8">
        <v>35.96</v>
      </c>
      <c r="F54" s="8">
        <v>35.83</v>
      </c>
      <c r="G54" s="8">
        <v>35.84</v>
      </c>
      <c r="H54" s="8">
        <v>35.57</v>
      </c>
      <c r="Q54" s="8">
        <f t="shared" si="0"/>
        <v>143.2</v>
      </c>
    </row>
    <row r="55" spans="1:17" ht="12.75">
      <c r="A55">
        <v>503</v>
      </c>
      <c r="B55" t="s">
        <v>59</v>
      </c>
      <c r="C55" t="s">
        <v>91</v>
      </c>
      <c r="D55" t="s">
        <v>124</v>
      </c>
      <c r="E55" s="8">
        <v>36.91</v>
      </c>
      <c r="F55" s="8">
        <v>36.95</v>
      </c>
      <c r="G55" s="8">
        <v>36.69</v>
      </c>
      <c r="H55" s="8">
        <v>36.56</v>
      </c>
      <c r="Q55" s="8">
        <f t="shared" si="0"/>
        <v>147.11</v>
      </c>
    </row>
    <row r="56" spans="1:17" ht="12.75">
      <c r="A56">
        <v>505</v>
      </c>
      <c r="B56" t="s">
        <v>60</v>
      </c>
      <c r="C56" t="s">
        <v>109</v>
      </c>
      <c r="D56" t="s">
        <v>117</v>
      </c>
      <c r="E56" s="8">
        <v>36.94</v>
      </c>
      <c r="F56" s="8">
        <v>37.08</v>
      </c>
      <c r="G56" s="8">
        <v>36.43</v>
      </c>
      <c r="H56" s="8">
        <v>36.47</v>
      </c>
      <c r="Q56" s="8">
        <f t="shared" si="0"/>
        <v>146.92</v>
      </c>
    </row>
    <row r="57" spans="1:17" ht="12.75">
      <c r="A57">
        <v>506</v>
      </c>
      <c r="B57" t="s">
        <v>34</v>
      </c>
      <c r="C57" t="s">
        <v>92</v>
      </c>
      <c r="D57" t="s">
        <v>116</v>
      </c>
      <c r="E57" s="8">
        <v>36.04</v>
      </c>
      <c r="F57" s="8">
        <v>36.4</v>
      </c>
      <c r="G57" s="8">
        <v>35.6</v>
      </c>
      <c r="H57" s="8">
        <v>35.74</v>
      </c>
      <c r="Q57" s="8">
        <f t="shared" si="0"/>
        <v>143.78</v>
      </c>
    </row>
    <row r="58" spans="1:17" ht="12.75">
      <c r="A58">
        <v>508</v>
      </c>
      <c r="B58" t="s">
        <v>61</v>
      </c>
      <c r="C58" t="s">
        <v>110</v>
      </c>
      <c r="D58" t="s">
        <v>115</v>
      </c>
      <c r="E58" s="8">
        <v>36.52</v>
      </c>
      <c r="F58" s="8">
        <v>36.67</v>
      </c>
      <c r="G58" s="8">
        <v>36.43</v>
      </c>
      <c r="H58" s="8">
        <v>36.1</v>
      </c>
      <c r="Q58" s="8">
        <f t="shared" si="0"/>
        <v>145.72</v>
      </c>
    </row>
    <row r="59" spans="1:17" ht="12.75">
      <c r="A59">
        <v>509</v>
      </c>
      <c r="B59" t="s">
        <v>62</v>
      </c>
      <c r="C59" t="s">
        <v>111</v>
      </c>
      <c r="D59" t="s">
        <v>118</v>
      </c>
      <c r="E59" s="8">
        <v>36.4</v>
      </c>
      <c r="F59" s="8">
        <v>37.02</v>
      </c>
      <c r="G59" s="8">
        <v>36.47</v>
      </c>
      <c r="H59" s="8">
        <v>36.44</v>
      </c>
      <c r="Q59" s="8">
        <f t="shared" si="0"/>
        <v>146.33</v>
      </c>
    </row>
    <row r="60" spans="1:17" ht="12.75">
      <c r="A60">
        <v>511</v>
      </c>
      <c r="B60" t="s">
        <v>63</v>
      </c>
      <c r="C60" t="s">
        <v>101</v>
      </c>
      <c r="D60" t="s">
        <v>115</v>
      </c>
      <c r="E60" s="8">
        <v>37.12</v>
      </c>
      <c r="F60" s="8">
        <v>36.51</v>
      </c>
      <c r="G60" s="8">
        <v>36.79</v>
      </c>
      <c r="H60" s="8">
        <v>36.08</v>
      </c>
      <c r="Q60" s="8">
        <f aca="true" t="shared" si="1" ref="Q60:Q122">SUM(E60*$E$2+F60*$F$2+G60*$G$2+H60*$H$2+I60*$I$2+$J$2*J60+K60*$E$2+L60*$F$2+M60*$G$2+N60*$H$2+O60*$I$2+P60*$J$2)</f>
        <v>146.5</v>
      </c>
    </row>
    <row r="61" spans="1:17" ht="12.75">
      <c r="A61">
        <v>512</v>
      </c>
      <c r="B61" t="s">
        <v>64</v>
      </c>
      <c r="C61" t="s">
        <v>112</v>
      </c>
      <c r="D61" t="s">
        <v>118</v>
      </c>
      <c r="E61" s="8">
        <v>36.7</v>
      </c>
      <c r="F61" s="8">
        <v>36.69</v>
      </c>
      <c r="G61" s="8">
        <v>36.48</v>
      </c>
      <c r="H61" s="8">
        <v>36.14</v>
      </c>
      <c r="Q61" s="8">
        <f t="shared" si="1"/>
        <v>146.01</v>
      </c>
    </row>
    <row r="62" spans="1:17" ht="12.75">
      <c r="A62">
        <v>513</v>
      </c>
      <c r="B62" t="s">
        <v>63</v>
      </c>
      <c r="C62" t="s">
        <v>113</v>
      </c>
      <c r="D62" t="s">
        <v>115</v>
      </c>
      <c r="E62" s="8">
        <v>36.35</v>
      </c>
      <c r="F62" s="8">
        <v>36.63</v>
      </c>
      <c r="G62" s="8">
        <v>36.12</v>
      </c>
      <c r="H62" s="8">
        <v>36.03</v>
      </c>
      <c r="Q62" s="8">
        <f t="shared" si="1"/>
        <v>145.13</v>
      </c>
    </row>
    <row r="63" spans="1:17" ht="12.75">
      <c r="A63" s="6">
        <v>517</v>
      </c>
      <c r="B63" t="s">
        <v>35</v>
      </c>
      <c r="C63" t="s">
        <v>114</v>
      </c>
      <c r="D63" t="s">
        <v>116</v>
      </c>
      <c r="E63" s="8">
        <v>36.96</v>
      </c>
      <c r="F63" s="8">
        <v>36.41</v>
      </c>
      <c r="G63" s="8">
        <v>36.74</v>
      </c>
      <c r="H63" s="8">
        <v>36.13</v>
      </c>
      <c r="Q63" s="8">
        <f t="shared" si="1"/>
        <v>146.24</v>
      </c>
    </row>
    <row r="64" spans="1:17" ht="12.75">
      <c r="A64" s="6">
        <v>518</v>
      </c>
      <c r="B64" s="14" t="s">
        <v>130</v>
      </c>
      <c r="C64" s="15" t="s">
        <v>92</v>
      </c>
      <c r="D64" s="15" t="s">
        <v>117</v>
      </c>
      <c r="E64" s="8">
        <v>36.67</v>
      </c>
      <c r="F64" s="8">
        <v>36.92</v>
      </c>
      <c r="G64" s="8">
        <v>36.29</v>
      </c>
      <c r="H64" s="8">
        <v>36.3</v>
      </c>
      <c r="Q64" s="8">
        <f t="shared" si="1"/>
        <v>146.18</v>
      </c>
    </row>
    <row r="65" spans="1:17" ht="12.75">
      <c r="A65">
        <v>519</v>
      </c>
      <c r="B65" t="s">
        <v>54</v>
      </c>
      <c r="C65" t="s">
        <v>85</v>
      </c>
      <c r="D65" t="s">
        <v>117</v>
      </c>
      <c r="E65" s="8">
        <v>36.98</v>
      </c>
      <c r="F65" s="8">
        <v>37.17</v>
      </c>
      <c r="G65" s="8">
        <v>36.83</v>
      </c>
      <c r="H65" s="8">
        <v>36.64</v>
      </c>
      <c r="Q65" s="8">
        <f t="shared" si="1"/>
        <v>147.62</v>
      </c>
    </row>
    <row r="66" spans="1:17" ht="12.75">
      <c r="A66" s="6">
        <v>607</v>
      </c>
      <c r="B66" t="s">
        <v>135</v>
      </c>
      <c r="C66" t="s">
        <v>71</v>
      </c>
      <c r="D66" t="s">
        <v>133</v>
      </c>
      <c r="Q66" s="8">
        <f t="shared" si="1"/>
        <v>0</v>
      </c>
    </row>
    <row r="67" spans="1:17" ht="12.75">
      <c r="A67" s="6">
        <v>608</v>
      </c>
      <c r="B67" t="s">
        <v>127</v>
      </c>
      <c r="C67" t="s">
        <v>134</v>
      </c>
      <c r="D67" t="s">
        <v>133</v>
      </c>
      <c r="Q67" s="8">
        <f t="shared" si="1"/>
        <v>0</v>
      </c>
    </row>
    <row r="68" spans="1:17" ht="12.75">
      <c r="A68" s="6">
        <v>609</v>
      </c>
      <c r="B68" t="s">
        <v>131</v>
      </c>
      <c r="C68" t="s">
        <v>132</v>
      </c>
      <c r="D68" t="s">
        <v>133</v>
      </c>
      <c r="Q68" s="8">
        <f t="shared" si="1"/>
        <v>0</v>
      </c>
    </row>
    <row r="69" spans="1:17" ht="12.75">
      <c r="A69" s="6">
        <v>999</v>
      </c>
      <c r="G69" s="8">
        <v>37.58</v>
      </c>
      <c r="H69" s="8">
        <v>37.8</v>
      </c>
      <c r="Q69" s="8">
        <f t="shared" si="1"/>
        <v>75.38</v>
      </c>
    </row>
    <row r="70" spans="2:17" ht="12.75">
      <c r="B70" s="16"/>
      <c r="C70" s="17"/>
      <c r="D70" s="17"/>
      <c r="Q70" s="8">
        <f t="shared" si="1"/>
        <v>0</v>
      </c>
    </row>
    <row r="71" ht="12.75">
      <c r="Q71" s="8">
        <f t="shared" si="1"/>
        <v>0</v>
      </c>
    </row>
    <row r="72" spans="2:17" ht="12.75">
      <c r="B72" s="12"/>
      <c r="C72" s="12"/>
      <c r="D72" s="12"/>
      <c r="Q72" s="8">
        <f t="shared" si="1"/>
        <v>0</v>
      </c>
    </row>
    <row r="73" ht="12.75">
      <c r="Q73" s="8">
        <f t="shared" si="1"/>
        <v>0</v>
      </c>
    </row>
    <row r="74" ht="12.75">
      <c r="Q74" s="8">
        <f t="shared" si="1"/>
        <v>0</v>
      </c>
    </row>
    <row r="75" ht="12.75">
      <c r="Q75" s="8">
        <f t="shared" si="1"/>
        <v>0</v>
      </c>
    </row>
    <row r="76" ht="12.75">
      <c r="Q76" s="8">
        <f t="shared" si="1"/>
        <v>0</v>
      </c>
    </row>
    <row r="77" ht="12.75">
      <c r="Q77" s="8">
        <f t="shared" si="1"/>
        <v>0</v>
      </c>
    </row>
    <row r="78" ht="12.75">
      <c r="Q78" s="8">
        <f t="shared" si="1"/>
        <v>0</v>
      </c>
    </row>
    <row r="79" ht="12.75">
      <c r="Q79" s="8">
        <f t="shared" si="1"/>
        <v>0</v>
      </c>
    </row>
    <row r="80" ht="12.75">
      <c r="Q80" s="8">
        <f t="shared" si="1"/>
        <v>0</v>
      </c>
    </row>
    <row r="81" ht="12.75">
      <c r="Q81" s="8">
        <f t="shared" si="1"/>
        <v>0</v>
      </c>
    </row>
    <row r="82" ht="12.75">
      <c r="Q82" s="8">
        <f t="shared" si="1"/>
        <v>0</v>
      </c>
    </row>
    <row r="83" ht="12.75">
      <c r="Q83" s="8">
        <f t="shared" si="1"/>
        <v>0</v>
      </c>
    </row>
    <row r="84" ht="12.75">
      <c r="Q84" s="8">
        <f t="shared" si="1"/>
        <v>0</v>
      </c>
    </row>
    <row r="85" ht="12.75">
      <c r="Q85" s="8">
        <f t="shared" si="1"/>
        <v>0</v>
      </c>
    </row>
    <row r="86" ht="12.75">
      <c r="Q86" s="8">
        <f t="shared" si="1"/>
        <v>0</v>
      </c>
    </row>
    <row r="87" ht="12.75">
      <c r="Q87" s="8">
        <f t="shared" si="1"/>
        <v>0</v>
      </c>
    </row>
    <row r="88" ht="12.75">
      <c r="Q88" s="8">
        <f t="shared" si="1"/>
        <v>0</v>
      </c>
    </row>
    <row r="89" ht="12.75">
      <c r="Q89" s="8">
        <f t="shared" si="1"/>
        <v>0</v>
      </c>
    </row>
    <row r="90" ht="12.75">
      <c r="Q90" s="8">
        <f t="shared" si="1"/>
        <v>0</v>
      </c>
    </row>
    <row r="91" ht="12.75">
      <c r="Q91" s="8">
        <f t="shared" si="1"/>
        <v>0</v>
      </c>
    </row>
    <row r="92" ht="12.75">
      <c r="Q92" s="8">
        <f t="shared" si="1"/>
        <v>0</v>
      </c>
    </row>
    <row r="93" ht="12.75">
      <c r="Q93" s="8">
        <f t="shared" si="1"/>
        <v>0</v>
      </c>
    </row>
    <row r="94" ht="12.75">
      <c r="Q94" s="8">
        <f t="shared" si="1"/>
        <v>0</v>
      </c>
    </row>
    <row r="95" ht="12.75">
      <c r="Q95" s="8">
        <f t="shared" si="1"/>
        <v>0</v>
      </c>
    </row>
    <row r="96" ht="12.75">
      <c r="Q96" s="8">
        <f t="shared" si="1"/>
        <v>0</v>
      </c>
    </row>
    <row r="97" ht="12.75">
      <c r="Q97" s="8">
        <f t="shared" si="1"/>
        <v>0</v>
      </c>
    </row>
    <row r="98" ht="12.75">
      <c r="Q98" s="8">
        <f t="shared" si="1"/>
        <v>0</v>
      </c>
    </row>
    <row r="99" ht="12.75">
      <c r="Q99" s="8">
        <f t="shared" si="1"/>
        <v>0</v>
      </c>
    </row>
    <row r="100" ht="12.75">
      <c r="Q100" s="8">
        <f t="shared" si="1"/>
        <v>0</v>
      </c>
    </row>
    <row r="101" ht="12.75">
      <c r="Q101" s="8">
        <f t="shared" si="1"/>
        <v>0</v>
      </c>
    </row>
    <row r="102" ht="12.75">
      <c r="Q102" s="8">
        <f t="shared" si="1"/>
        <v>0</v>
      </c>
    </row>
    <row r="103" ht="12.75">
      <c r="Q103" s="8">
        <f t="shared" si="1"/>
        <v>0</v>
      </c>
    </row>
    <row r="104" ht="12.75">
      <c r="Q104" s="8">
        <f t="shared" si="1"/>
        <v>0</v>
      </c>
    </row>
    <row r="105" ht="12.75">
      <c r="Q105" s="8">
        <f t="shared" si="1"/>
        <v>0</v>
      </c>
    </row>
    <row r="106" ht="12.75">
      <c r="Q106" s="8">
        <f t="shared" si="1"/>
        <v>0</v>
      </c>
    </row>
    <row r="107" ht="12.75">
      <c r="Q107" s="8">
        <f t="shared" si="1"/>
        <v>0</v>
      </c>
    </row>
    <row r="108" ht="12.75">
      <c r="Q108" s="8">
        <f t="shared" si="1"/>
        <v>0</v>
      </c>
    </row>
    <row r="109" ht="12.75">
      <c r="Q109" s="8">
        <f t="shared" si="1"/>
        <v>0</v>
      </c>
    </row>
    <row r="110" ht="12.75">
      <c r="Q110" s="8">
        <f t="shared" si="1"/>
        <v>0</v>
      </c>
    </row>
    <row r="111" ht="12.75">
      <c r="Q111" s="8">
        <f t="shared" si="1"/>
        <v>0</v>
      </c>
    </row>
    <row r="112" ht="12.75">
      <c r="Q112" s="8">
        <f t="shared" si="1"/>
        <v>0</v>
      </c>
    </row>
    <row r="113" ht="12.75">
      <c r="Q113" s="8">
        <f t="shared" si="1"/>
        <v>0</v>
      </c>
    </row>
    <row r="114" ht="12.75">
      <c r="Q114" s="8">
        <f t="shared" si="1"/>
        <v>0</v>
      </c>
    </row>
    <row r="115" ht="12.75">
      <c r="Q115" s="8">
        <f t="shared" si="1"/>
        <v>0</v>
      </c>
    </row>
    <row r="116" ht="12.75">
      <c r="Q116" s="8">
        <f t="shared" si="1"/>
        <v>0</v>
      </c>
    </row>
    <row r="117" ht="12.75">
      <c r="Q117" s="8">
        <f t="shared" si="1"/>
        <v>0</v>
      </c>
    </row>
    <row r="118" ht="12.75">
      <c r="Q118" s="8">
        <f t="shared" si="1"/>
        <v>0</v>
      </c>
    </row>
    <row r="119" ht="12.75">
      <c r="Q119" s="8">
        <f t="shared" si="1"/>
        <v>0</v>
      </c>
    </row>
    <row r="120" ht="12.75">
      <c r="Q120" s="8">
        <f t="shared" si="1"/>
        <v>0</v>
      </c>
    </row>
    <row r="121" ht="12.75">
      <c r="Q121" s="8">
        <f t="shared" si="1"/>
        <v>0</v>
      </c>
    </row>
    <row r="122" ht="12.75">
      <c r="Q122" s="8">
        <f t="shared" si="1"/>
        <v>0</v>
      </c>
    </row>
    <row r="123" ht="12.75">
      <c r="Q123" s="8">
        <f aca="true" t="shared" si="2" ref="Q123:Q186">SUM(E123*$E$2+F123*$F$2+G123*$G$2+H123*$H$2+I123*$I$2+$J$2*J123+K123*$E$2+L123*$F$2+M123*$G$2+N123*$H$2+O123*$I$2+P123*$J$2)</f>
        <v>0</v>
      </c>
    </row>
    <row r="124" ht="12.75">
      <c r="Q124" s="8">
        <f t="shared" si="2"/>
        <v>0</v>
      </c>
    </row>
    <row r="125" ht="12.75">
      <c r="Q125" s="8">
        <f t="shared" si="2"/>
        <v>0</v>
      </c>
    </row>
    <row r="126" ht="12.75">
      <c r="Q126" s="8">
        <f t="shared" si="2"/>
        <v>0</v>
      </c>
    </row>
    <row r="127" ht="12.75">
      <c r="Q127" s="8">
        <f t="shared" si="2"/>
        <v>0</v>
      </c>
    </row>
    <row r="128" ht="12.75">
      <c r="Q128" s="8">
        <f t="shared" si="2"/>
        <v>0</v>
      </c>
    </row>
    <row r="129" ht="12.75">
      <c r="Q129" s="8">
        <f t="shared" si="2"/>
        <v>0</v>
      </c>
    </row>
    <row r="130" ht="12.75">
      <c r="Q130" s="8">
        <f t="shared" si="2"/>
        <v>0</v>
      </c>
    </row>
    <row r="131" ht="12.75">
      <c r="Q131" s="8">
        <f t="shared" si="2"/>
        <v>0</v>
      </c>
    </row>
    <row r="132" ht="12.75">
      <c r="Q132" s="8">
        <f t="shared" si="2"/>
        <v>0</v>
      </c>
    </row>
    <row r="133" ht="12.75">
      <c r="Q133" s="8">
        <f t="shared" si="2"/>
        <v>0</v>
      </c>
    </row>
    <row r="134" ht="12.75">
      <c r="Q134" s="8">
        <f t="shared" si="2"/>
        <v>0</v>
      </c>
    </row>
    <row r="135" ht="12.75">
      <c r="Q135" s="8">
        <f t="shared" si="2"/>
        <v>0</v>
      </c>
    </row>
    <row r="136" ht="12.75">
      <c r="Q136" s="8">
        <f t="shared" si="2"/>
        <v>0</v>
      </c>
    </row>
    <row r="137" ht="12.75">
      <c r="Q137" s="8">
        <f t="shared" si="2"/>
        <v>0</v>
      </c>
    </row>
    <row r="138" ht="12.75">
      <c r="Q138" s="8">
        <f t="shared" si="2"/>
        <v>0</v>
      </c>
    </row>
    <row r="139" ht="12.75">
      <c r="Q139" s="8">
        <f t="shared" si="2"/>
        <v>0</v>
      </c>
    </row>
    <row r="140" ht="12.75">
      <c r="Q140" s="8">
        <f t="shared" si="2"/>
        <v>0</v>
      </c>
    </row>
    <row r="141" ht="12.75">
      <c r="Q141" s="8">
        <f t="shared" si="2"/>
        <v>0</v>
      </c>
    </row>
    <row r="142" ht="12.75">
      <c r="Q142" s="8">
        <f t="shared" si="2"/>
        <v>0</v>
      </c>
    </row>
    <row r="143" ht="12.75">
      <c r="Q143" s="8">
        <f t="shared" si="2"/>
        <v>0</v>
      </c>
    </row>
    <row r="144" ht="12.75">
      <c r="Q144" s="8">
        <f t="shared" si="2"/>
        <v>0</v>
      </c>
    </row>
    <row r="145" ht="12.75">
      <c r="Q145" s="8">
        <f t="shared" si="2"/>
        <v>0</v>
      </c>
    </row>
    <row r="146" ht="12.75">
      <c r="Q146" s="8">
        <f t="shared" si="2"/>
        <v>0</v>
      </c>
    </row>
    <row r="147" ht="12.75">
      <c r="Q147" s="8">
        <f t="shared" si="2"/>
        <v>0</v>
      </c>
    </row>
    <row r="148" ht="12.75">
      <c r="Q148" s="8">
        <f t="shared" si="2"/>
        <v>0</v>
      </c>
    </row>
    <row r="149" ht="12.75">
      <c r="Q149" s="8">
        <f t="shared" si="2"/>
        <v>0</v>
      </c>
    </row>
    <row r="150" ht="12.75">
      <c r="Q150" s="8">
        <f t="shared" si="2"/>
        <v>0</v>
      </c>
    </row>
    <row r="151" ht="12.75">
      <c r="Q151" s="8">
        <f t="shared" si="2"/>
        <v>0</v>
      </c>
    </row>
    <row r="152" ht="12.75">
      <c r="Q152" s="8">
        <f t="shared" si="2"/>
        <v>0</v>
      </c>
    </row>
    <row r="153" ht="12.75">
      <c r="Q153" s="8">
        <f t="shared" si="2"/>
        <v>0</v>
      </c>
    </row>
    <row r="154" ht="12.75">
      <c r="Q154" s="8">
        <f t="shared" si="2"/>
        <v>0</v>
      </c>
    </row>
    <row r="155" ht="12.75">
      <c r="Q155" s="8">
        <f t="shared" si="2"/>
        <v>0</v>
      </c>
    </row>
    <row r="156" ht="12.75">
      <c r="Q156" s="8">
        <f t="shared" si="2"/>
        <v>0</v>
      </c>
    </row>
    <row r="157" ht="12.75">
      <c r="Q157" s="8">
        <f t="shared" si="2"/>
        <v>0</v>
      </c>
    </row>
    <row r="158" ht="12.75">
      <c r="Q158" s="8">
        <f t="shared" si="2"/>
        <v>0</v>
      </c>
    </row>
    <row r="159" ht="12.75">
      <c r="Q159" s="8">
        <f t="shared" si="2"/>
        <v>0</v>
      </c>
    </row>
    <row r="160" ht="12.75">
      <c r="Q160" s="8">
        <f t="shared" si="2"/>
        <v>0</v>
      </c>
    </row>
    <row r="161" ht="12.75">
      <c r="Q161" s="8">
        <f t="shared" si="2"/>
        <v>0</v>
      </c>
    </row>
    <row r="162" ht="12.75">
      <c r="Q162" s="8">
        <f t="shared" si="2"/>
        <v>0</v>
      </c>
    </row>
    <row r="163" ht="12.75">
      <c r="Q163" s="8">
        <f t="shared" si="2"/>
        <v>0</v>
      </c>
    </row>
    <row r="164" ht="12.75">
      <c r="Q164" s="8">
        <f t="shared" si="2"/>
        <v>0</v>
      </c>
    </row>
    <row r="165" ht="12.75">
      <c r="Q165" s="8">
        <f t="shared" si="2"/>
        <v>0</v>
      </c>
    </row>
    <row r="166" ht="12.75">
      <c r="Q166" s="8">
        <f t="shared" si="2"/>
        <v>0</v>
      </c>
    </row>
    <row r="167" ht="12.75">
      <c r="Q167" s="8">
        <f t="shared" si="2"/>
        <v>0</v>
      </c>
    </row>
    <row r="168" ht="12.75">
      <c r="Q168" s="8">
        <f t="shared" si="2"/>
        <v>0</v>
      </c>
    </row>
    <row r="169" ht="12.75">
      <c r="Q169" s="8">
        <f t="shared" si="2"/>
        <v>0</v>
      </c>
    </row>
    <row r="170" ht="12.75">
      <c r="Q170" s="8">
        <f t="shared" si="2"/>
        <v>0</v>
      </c>
    </row>
    <row r="171" ht="12.75">
      <c r="Q171" s="8">
        <f t="shared" si="2"/>
        <v>0</v>
      </c>
    </row>
    <row r="172" ht="12.75">
      <c r="Q172" s="8">
        <f t="shared" si="2"/>
        <v>0</v>
      </c>
    </row>
    <row r="173" ht="12.75">
      <c r="Q173" s="8">
        <f t="shared" si="2"/>
        <v>0</v>
      </c>
    </row>
    <row r="174" ht="12.75">
      <c r="Q174" s="8">
        <f t="shared" si="2"/>
        <v>0</v>
      </c>
    </row>
    <row r="175" ht="12.75">
      <c r="Q175" s="8">
        <f t="shared" si="2"/>
        <v>0</v>
      </c>
    </row>
    <row r="176" ht="12.75">
      <c r="Q176" s="8">
        <f t="shared" si="2"/>
        <v>0</v>
      </c>
    </row>
    <row r="177" ht="12.75">
      <c r="Q177" s="8">
        <f t="shared" si="2"/>
        <v>0</v>
      </c>
    </row>
    <row r="178" ht="12.75">
      <c r="Q178" s="8">
        <f t="shared" si="2"/>
        <v>0</v>
      </c>
    </row>
    <row r="179" ht="12.75">
      <c r="Q179" s="8">
        <f t="shared" si="2"/>
        <v>0</v>
      </c>
    </row>
    <row r="180" ht="12.75">
      <c r="Q180" s="8">
        <f t="shared" si="2"/>
        <v>0</v>
      </c>
    </row>
    <row r="181" ht="12.75">
      <c r="Q181" s="8">
        <f t="shared" si="2"/>
        <v>0</v>
      </c>
    </row>
    <row r="182" ht="12.75">
      <c r="Q182" s="8">
        <f t="shared" si="2"/>
        <v>0</v>
      </c>
    </row>
    <row r="183" ht="12.75">
      <c r="Q183" s="8">
        <f t="shared" si="2"/>
        <v>0</v>
      </c>
    </row>
    <row r="184" ht="12.75">
      <c r="Q184" s="8">
        <f t="shared" si="2"/>
        <v>0</v>
      </c>
    </row>
    <row r="185" ht="12.75">
      <c r="Q185" s="8">
        <f t="shared" si="2"/>
        <v>0</v>
      </c>
    </row>
    <row r="186" ht="12.75">
      <c r="Q186" s="8">
        <f t="shared" si="2"/>
        <v>0</v>
      </c>
    </row>
    <row r="187" ht="12.75">
      <c r="Q187" s="8">
        <f aca="true" t="shared" si="3" ref="Q187:Q250">SUM(E187*$E$2+F187*$F$2+G187*$G$2+H187*$H$2+I187*$I$2+$J$2*J187+K187*$E$2+L187*$F$2+M187*$G$2+N187*$H$2+O187*$I$2+P187*$J$2)</f>
        <v>0</v>
      </c>
    </row>
    <row r="188" ht="12.75">
      <c r="Q188" s="8">
        <f t="shared" si="3"/>
        <v>0</v>
      </c>
    </row>
    <row r="189" ht="12.75">
      <c r="Q189" s="8">
        <f t="shared" si="3"/>
        <v>0</v>
      </c>
    </row>
    <row r="190" ht="12.75">
      <c r="Q190" s="8">
        <f t="shared" si="3"/>
        <v>0</v>
      </c>
    </row>
    <row r="191" ht="12.75">
      <c r="Q191" s="8">
        <f t="shared" si="3"/>
        <v>0</v>
      </c>
    </row>
    <row r="192" ht="12.75">
      <c r="Q192" s="8">
        <f t="shared" si="3"/>
        <v>0</v>
      </c>
    </row>
    <row r="193" ht="12.75">
      <c r="Q193" s="8">
        <f t="shared" si="3"/>
        <v>0</v>
      </c>
    </row>
    <row r="194" ht="12.75">
      <c r="Q194" s="8">
        <f t="shared" si="3"/>
        <v>0</v>
      </c>
    </row>
    <row r="195" ht="12.75">
      <c r="Q195" s="8">
        <f t="shared" si="3"/>
        <v>0</v>
      </c>
    </row>
    <row r="196" ht="12.75">
      <c r="Q196" s="8">
        <f t="shared" si="3"/>
        <v>0</v>
      </c>
    </row>
    <row r="197" ht="12.75">
      <c r="Q197" s="8">
        <f t="shared" si="3"/>
        <v>0</v>
      </c>
    </row>
    <row r="198" ht="12.75">
      <c r="Q198" s="8">
        <f t="shared" si="3"/>
        <v>0</v>
      </c>
    </row>
    <row r="199" ht="12.75">
      <c r="Q199" s="8">
        <f t="shared" si="3"/>
        <v>0</v>
      </c>
    </row>
    <row r="200" ht="12.75">
      <c r="Q200" s="8">
        <f t="shared" si="3"/>
        <v>0</v>
      </c>
    </row>
    <row r="201" ht="12.75">
      <c r="Q201" s="8">
        <f t="shared" si="3"/>
        <v>0</v>
      </c>
    </row>
    <row r="202" ht="12.75">
      <c r="Q202" s="8">
        <f t="shared" si="3"/>
        <v>0</v>
      </c>
    </row>
    <row r="203" ht="12.75">
      <c r="Q203" s="8">
        <f t="shared" si="3"/>
        <v>0</v>
      </c>
    </row>
    <row r="204" ht="12.75">
      <c r="Q204" s="8">
        <f t="shared" si="3"/>
        <v>0</v>
      </c>
    </row>
    <row r="205" ht="12.75">
      <c r="Q205" s="8">
        <f t="shared" si="3"/>
        <v>0</v>
      </c>
    </row>
    <row r="206" ht="12.75">
      <c r="Q206" s="8">
        <f t="shared" si="3"/>
        <v>0</v>
      </c>
    </row>
    <row r="207" ht="12.75">
      <c r="Q207" s="8">
        <f t="shared" si="3"/>
        <v>0</v>
      </c>
    </row>
    <row r="208" ht="12.75">
      <c r="Q208" s="8">
        <f t="shared" si="3"/>
        <v>0</v>
      </c>
    </row>
    <row r="209" ht="12.75">
      <c r="Q209" s="8">
        <f t="shared" si="3"/>
        <v>0</v>
      </c>
    </row>
    <row r="210" ht="12.75">
      <c r="Q210" s="8">
        <f t="shared" si="3"/>
        <v>0</v>
      </c>
    </row>
    <row r="211" ht="12.75">
      <c r="Q211" s="8">
        <f t="shared" si="3"/>
        <v>0</v>
      </c>
    </row>
    <row r="212" ht="12.75">
      <c r="Q212" s="8">
        <f t="shared" si="3"/>
        <v>0</v>
      </c>
    </row>
    <row r="213" ht="12.75">
      <c r="Q213" s="8">
        <f t="shared" si="3"/>
        <v>0</v>
      </c>
    </row>
    <row r="214" ht="12.75">
      <c r="Q214" s="8">
        <f t="shared" si="3"/>
        <v>0</v>
      </c>
    </row>
    <row r="215" ht="12.75">
      <c r="Q215" s="8">
        <f t="shared" si="3"/>
        <v>0</v>
      </c>
    </row>
    <row r="216" ht="12.75">
      <c r="Q216" s="8">
        <f t="shared" si="3"/>
        <v>0</v>
      </c>
    </row>
    <row r="217" ht="12.75">
      <c r="Q217" s="8">
        <f t="shared" si="3"/>
        <v>0</v>
      </c>
    </row>
    <row r="218" ht="12.75">
      <c r="Q218" s="8">
        <f t="shared" si="3"/>
        <v>0</v>
      </c>
    </row>
    <row r="219" ht="12.75">
      <c r="Q219" s="8">
        <f t="shared" si="3"/>
        <v>0</v>
      </c>
    </row>
    <row r="220" ht="12.75">
      <c r="Q220" s="8">
        <f t="shared" si="3"/>
        <v>0</v>
      </c>
    </row>
    <row r="221" ht="12.75">
      <c r="Q221" s="8">
        <f t="shared" si="3"/>
        <v>0</v>
      </c>
    </row>
    <row r="222" ht="12.75">
      <c r="Q222" s="8">
        <f t="shared" si="3"/>
        <v>0</v>
      </c>
    </row>
    <row r="223" ht="12.75">
      <c r="Q223" s="8">
        <f t="shared" si="3"/>
        <v>0</v>
      </c>
    </row>
    <row r="224" ht="12.75">
      <c r="Q224" s="8">
        <f t="shared" si="3"/>
        <v>0</v>
      </c>
    </row>
    <row r="225" ht="12.75">
      <c r="Q225" s="8">
        <f t="shared" si="3"/>
        <v>0</v>
      </c>
    </row>
    <row r="226" ht="12.75">
      <c r="Q226" s="8">
        <f t="shared" si="3"/>
        <v>0</v>
      </c>
    </row>
    <row r="227" ht="12.75">
      <c r="Q227" s="8">
        <f t="shared" si="3"/>
        <v>0</v>
      </c>
    </row>
    <row r="228" ht="12.75">
      <c r="Q228" s="8">
        <f t="shared" si="3"/>
        <v>0</v>
      </c>
    </row>
    <row r="229" ht="12.75">
      <c r="Q229" s="8">
        <f t="shared" si="3"/>
        <v>0</v>
      </c>
    </row>
    <row r="230" ht="12.75">
      <c r="Q230" s="8">
        <f t="shared" si="3"/>
        <v>0</v>
      </c>
    </row>
    <row r="231" ht="12.75">
      <c r="Q231" s="8">
        <f t="shared" si="3"/>
        <v>0</v>
      </c>
    </row>
    <row r="232" ht="12.75">
      <c r="Q232" s="8">
        <f t="shared" si="3"/>
        <v>0</v>
      </c>
    </row>
    <row r="233" ht="12.75">
      <c r="Q233" s="8">
        <f t="shared" si="3"/>
        <v>0</v>
      </c>
    </row>
    <row r="234" ht="12.75">
      <c r="Q234" s="8">
        <f t="shared" si="3"/>
        <v>0</v>
      </c>
    </row>
    <row r="235" ht="12.75">
      <c r="Q235" s="8">
        <f t="shared" si="3"/>
        <v>0</v>
      </c>
    </row>
    <row r="236" ht="12.75">
      <c r="Q236" s="8">
        <f t="shared" si="3"/>
        <v>0</v>
      </c>
    </row>
    <row r="237" ht="12.75">
      <c r="Q237" s="8">
        <f t="shared" si="3"/>
        <v>0</v>
      </c>
    </row>
    <row r="238" ht="12.75">
      <c r="Q238" s="8">
        <f t="shared" si="3"/>
        <v>0</v>
      </c>
    </row>
    <row r="239" ht="12.75">
      <c r="Q239" s="8">
        <f t="shared" si="3"/>
        <v>0</v>
      </c>
    </row>
    <row r="240" ht="12.75">
      <c r="Q240" s="8">
        <f t="shared" si="3"/>
        <v>0</v>
      </c>
    </row>
    <row r="241" ht="12.75">
      <c r="Q241" s="8">
        <f t="shared" si="3"/>
        <v>0</v>
      </c>
    </row>
    <row r="242" ht="12.75">
      <c r="Q242" s="8">
        <f t="shared" si="3"/>
        <v>0</v>
      </c>
    </row>
    <row r="243" ht="12.75">
      <c r="Q243" s="8">
        <f t="shared" si="3"/>
        <v>0</v>
      </c>
    </row>
    <row r="244" ht="12.75">
      <c r="Q244" s="8">
        <f t="shared" si="3"/>
        <v>0</v>
      </c>
    </row>
    <row r="245" ht="12.75">
      <c r="Q245" s="8">
        <f t="shared" si="3"/>
        <v>0</v>
      </c>
    </row>
    <row r="246" ht="12.75">
      <c r="Q246" s="8">
        <f t="shared" si="3"/>
        <v>0</v>
      </c>
    </row>
    <row r="247" ht="12.75">
      <c r="Q247" s="8">
        <f t="shared" si="3"/>
        <v>0</v>
      </c>
    </row>
    <row r="248" ht="12.75">
      <c r="Q248" s="8">
        <f t="shared" si="3"/>
        <v>0</v>
      </c>
    </row>
    <row r="249" ht="12.75">
      <c r="Q249" s="8">
        <f t="shared" si="3"/>
        <v>0</v>
      </c>
    </row>
    <row r="250" ht="12.75">
      <c r="Q250" s="8">
        <f t="shared" si="3"/>
        <v>0</v>
      </c>
    </row>
    <row r="251" ht="12.75">
      <c r="Q251" s="8">
        <f aca="true" t="shared" si="4" ref="Q251:Q289">SUM(E251*$E$2+F251*$F$2+G251*$G$2+H251*$H$2+I251*$I$2+$J$2*J251+K251*$E$2+L251*$F$2+M251*$G$2+N251*$H$2+O251*$I$2+P251*$J$2)</f>
        <v>0</v>
      </c>
    </row>
    <row r="252" ht="12.75">
      <c r="Q252" s="8">
        <f t="shared" si="4"/>
        <v>0</v>
      </c>
    </row>
    <row r="253" ht="12.75">
      <c r="Q253" s="8">
        <f t="shared" si="4"/>
        <v>0</v>
      </c>
    </row>
    <row r="254" ht="12.75">
      <c r="Q254" s="8">
        <f t="shared" si="4"/>
        <v>0</v>
      </c>
    </row>
    <row r="255" ht="12.75">
      <c r="Q255" s="8">
        <f t="shared" si="4"/>
        <v>0</v>
      </c>
    </row>
    <row r="256" ht="12.75">
      <c r="Q256" s="8">
        <f t="shared" si="4"/>
        <v>0</v>
      </c>
    </row>
    <row r="257" ht="12.75">
      <c r="Q257" s="8">
        <f t="shared" si="4"/>
        <v>0</v>
      </c>
    </row>
    <row r="258" ht="12.75">
      <c r="Q258" s="8">
        <f t="shared" si="4"/>
        <v>0</v>
      </c>
    </row>
    <row r="259" ht="12.75">
      <c r="Q259" s="8">
        <f t="shared" si="4"/>
        <v>0</v>
      </c>
    </row>
    <row r="260" ht="12.75">
      <c r="Q260" s="8">
        <f t="shared" si="4"/>
        <v>0</v>
      </c>
    </row>
    <row r="261" ht="12.75">
      <c r="Q261" s="8">
        <f t="shared" si="4"/>
        <v>0</v>
      </c>
    </row>
    <row r="262" ht="12.75">
      <c r="Q262" s="8">
        <f t="shared" si="4"/>
        <v>0</v>
      </c>
    </row>
    <row r="263" ht="12.75">
      <c r="Q263" s="8">
        <f t="shared" si="4"/>
        <v>0</v>
      </c>
    </row>
    <row r="264" ht="12.75">
      <c r="Q264" s="8">
        <f t="shared" si="4"/>
        <v>0</v>
      </c>
    </row>
    <row r="265" ht="12.75">
      <c r="Q265" s="8">
        <f t="shared" si="4"/>
        <v>0</v>
      </c>
    </row>
    <row r="266" ht="12.75">
      <c r="Q266" s="8">
        <f t="shared" si="4"/>
        <v>0</v>
      </c>
    </row>
    <row r="267" ht="12.75">
      <c r="Q267" s="8">
        <f t="shared" si="4"/>
        <v>0</v>
      </c>
    </row>
    <row r="268" ht="12.75">
      <c r="Q268" s="8">
        <f t="shared" si="4"/>
        <v>0</v>
      </c>
    </row>
    <row r="269" ht="12.75">
      <c r="Q269" s="8">
        <f t="shared" si="4"/>
        <v>0</v>
      </c>
    </row>
    <row r="270" ht="12.75">
      <c r="Q270" s="8">
        <f t="shared" si="4"/>
        <v>0</v>
      </c>
    </row>
    <row r="271" ht="12.75">
      <c r="Q271" s="8">
        <f t="shared" si="4"/>
        <v>0</v>
      </c>
    </row>
    <row r="272" ht="12.75">
      <c r="Q272" s="8">
        <f t="shared" si="4"/>
        <v>0</v>
      </c>
    </row>
    <row r="273" ht="12.75">
      <c r="Q273" s="8">
        <f t="shared" si="4"/>
        <v>0</v>
      </c>
    </row>
    <row r="274" ht="12.75">
      <c r="Q274" s="8">
        <f t="shared" si="4"/>
        <v>0</v>
      </c>
    </row>
    <row r="275" ht="12.75">
      <c r="Q275" s="8">
        <f t="shared" si="4"/>
        <v>0</v>
      </c>
    </row>
    <row r="276" ht="12.75">
      <c r="Q276" s="8">
        <f t="shared" si="4"/>
        <v>0</v>
      </c>
    </row>
    <row r="277" ht="12.75">
      <c r="Q277" s="8">
        <f t="shared" si="4"/>
        <v>0</v>
      </c>
    </row>
    <row r="278" ht="12.75">
      <c r="Q278" s="8">
        <f t="shared" si="4"/>
        <v>0</v>
      </c>
    </row>
    <row r="279" ht="12.75">
      <c r="Q279" s="8">
        <f t="shared" si="4"/>
        <v>0</v>
      </c>
    </row>
    <row r="280" ht="12.75">
      <c r="Q280" s="8">
        <f t="shared" si="4"/>
        <v>0</v>
      </c>
    </row>
    <row r="281" ht="12.75">
      <c r="Q281" s="8">
        <f t="shared" si="4"/>
        <v>0</v>
      </c>
    </row>
    <row r="282" ht="12.75">
      <c r="Q282" s="8">
        <f t="shared" si="4"/>
        <v>0</v>
      </c>
    </row>
    <row r="283" ht="12.75">
      <c r="Q283" s="8">
        <f t="shared" si="4"/>
        <v>0</v>
      </c>
    </row>
    <row r="284" ht="12.75">
      <c r="Q284" s="8">
        <f t="shared" si="4"/>
        <v>0</v>
      </c>
    </row>
    <row r="285" ht="12.75">
      <c r="Q285" s="8">
        <f t="shared" si="4"/>
        <v>0</v>
      </c>
    </row>
    <row r="286" ht="12.75">
      <c r="Q286" s="8">
        <f t="shared" si="4"/>
        <v>0</v>
      </c>
    </row>
    <row r="287" ht="12.75">
      <c r="Q287" s="8">
        <f t="shared" si="4"/>
        <v>0</v>
      </c>
    </row>
    <row r="288" ht="12.75">
      <c r="Q288" s="8">
        <f t="shared" si="4"/>
        <v>0</v>
      </c>
    </row>
    <row r="289" ht="12.75">
      <c r="Q289" s="8">
        <f t="shared" si="4"/>
        <v>0</v>
      </c>
    </row>
  </sheetData>
  <sheetProtection/>
  <mergeCells count="2">
    <mergeCell ref="A2:D2"/>
    <mergeCell ref="L3:P3"/>
  </mergeCells>
  <printOptions gridLines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85" r:id="rId3"/>
  <headerFooter alignWithMargins="0">
    <oddHeader>&amp;C&amp;A</oddHeader>
    <oddFooter>&amp;CSeite &amp;P von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3:U28"/>
  <sheetViews>
    <sheetView tabSelected="1"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MIN(F8:F15)</f>
        <v>38.43</v>
      </c>
      <c r="G5" s="10">
        <f t="shared" si="0"/>
        <v>38.3</v>
      </c>
      <c r="H5" s="10">
        <f t="shared" si="0"/>
        <v>37.66</v>
      </c>
      <c r="I5" s="10">
        <f t="shared" si="0"/>
        <v>37.9</v>
      </c>
      <c r="J5" s="10">
        <f t="shared" si="0"/>
        <v>0</v>
      </c>
      <c r="K5" s="10">
        <f t="shared" si="0"/>
        <v>0</v>
      </c>
    </row>
    <row r="6" spans="12:17" ht="12.75">
      <c r="L6" s="20" t="s">
        <v>16</v>
      </c>
      <c r="M6" s="20"/>
      <c r="N6" s="20"/>
      <c r="O6" s="20"/>
      <c r="P6" s="20"/>
      <c r="Q6" s="20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 aca="true" t="shared" si="1" ref="A8:A15">IF(R8&gt;0,RANK(S8,S$1:S$65536),0)</f>
        <v>1</v>
      </c>
      <c r="B8" s="6">
        <v>110</v>
      </c>
      <c r="C8" s="2" t="str">
        <f>+VLOOKUP($B8,Gesamt!$A$5:$D$289,2,FALSE)</f>
        <v>Hipper</v>
      </c>
      <c r="D8" s="2" t="str">
        <f>+VLOOKUP($B8,Gesamt!$A$5:$D$289,3,FALSE)</f>
        <v>Charlotte</v>
      </c>
      <c r="E8" s="1" t="str">
        <f>+VLOOKUP($B8,Gesamt!$A$5:$D$289,4,FALSE)</f>
        <v>Billerbeck</v>
      </c>
      <c r="F8" s="10">
        <f>+VLOOKUP($B8,Gesamt!$A$5:$F$289,5,FALSE)</f>
        <v>39.29</v>
      </c>
      <c r="G8" s="10">
        <f>+VLOOKUP($B8,Gesamt!$A$5:$G$289,6,FALSE)</f>
        <v>38.3</v>
      </c>
      <c r="H8" s="10">
        <f>+VLOOKUP($B8,Gesamt!$A$5:$H$289,7,FALSE)</f>
        <v>37.66</v>
      </c>
      <c r="I8" s="10">
        <f>+VLOOKUP($B8,Gesamt!$A$5:$I$289,8,FALSE)</f>
        <v>37.9</v>
      </c>
      <c r="J8" s="10">
        <f>+VLOOKUP($B8,Gesamt!$A$5:$Q$289,9,FALSE)</f>
        <v>0</v>
      </c>
      <c r="K8" s="10">
        <f>+VLOOKUP($B8,Gesamt!$A$5:$Q$289,10,FALSE)</f>
        <v>0</v>
      </c>
      <c r="L8" s="10">
        <f>+VLOOKUP($B8,Gesamt!$A$5:$Q$289,11,FALSE)</f>
        <v>0</v>
      </c>
      <c r="M8" s="10">
        <f>+VLOOKUP($B8,Gesamt!$A$5:$Q$289,12,FALSE)</f>
        <v>0</v>
      </c>
      <c r="N8" s="10">
        <f>+VLOOKUP($B8,Gesamt!$A$5:$Q$289,13,FALSE)</f>
        <v>0</v>
      </c>
      <c r="O8" s="10">
        <f>+VLOOKUP($B8,Gesamt!$A$5:$Q$289,14,FALSE)</f>
        <v>0</v>
      </c>
      <c r="P8" s="10">
        <f>+VLOOKUP($B8,Gesamt!$A$5:$Q$289,15,FALSE)</f>
        <v>0</v>
      </c>
      <c r="Q8" s="10">
        <f>+VLOOKUP($B8,Gesamt!$A$5:$Q$289,16,FALSE)</f>
        <v>0</v>
      </c>
      <c r="R8" s="10">
        <f>(F8*$F$4+G8*$G$4+H8*$H$4+I8*$I$4+J8*$J$4+K8*$K$4+L8*$F$4+M8*$G$4+N8*$H$4+O8*$I$4+P8*$J$4+Q8*$J$4)</f>
        <v>153.15</v>
      </c>
      <c r="S8" s="8">
        <f aca="true" t="shared" si="2" ref="S8:S15">IF(R8&gt;0,R8*-1,-1000)</f>
        <v>-153.15</v>
      </c>
    </row>
    <row r="9" spans="1:19" ht="12.75">
      <c r="A9" s="1">
        <f t="shared" si="1"/>
        <v>2</v>
      </c>
      <c r="B9" s="6">
        <v>130</v>
      </c>
      <c r="C9" s="2" t="str">
        <f>+VLOOKUP($B9,Gesamt!$A$5:$D$289,2,FALSE)</f>
        <v>Hagenbrock</v>
      </c>
      <c r="D9" s="2" t="str">
        <f>+VLOOKUP($B9,Gesamt!$A$5:$D$289,3,FALSE)</f>
        <v>Michelle</v>
      </c>
      <c r="E9" s="1" t="str">
        <f>+VLOOKUP($B9,Gesamt!$A$5:$D$289,4,FALSE)</f>
        <v>Billerbeck</v>
      </c>
      <c r="F9" s="10">
        <f>+VLOOKUP($B9,Gesamt!$A$5:$F$289,5,FALSE)</f>
        <v>38.43</v>
      </c>
      <c r="G9" s="10">
        <f>+VLOOKUP($B9,Gesamt!$A$5:$G$289,6,FALSE)</f>
        <v>38.77</v>
      </c>
      <c r="H9" s="10">
        <f>+VLOOKUP($B9,Gesamt!$A$5:$H$289,7,FALSE)</f>
        <v>38.02</v>
      </c>
      <c r="I9" s="10">
        <f>+VLOOKUP($B9,Gesamt!$A$5:$I$289,8,FALSE)</f>
        <v>38.64</v>
      </c>
      <c r="J9" s="10">
        <f>+VLOOKUP($B9,Gesamt!$A$5:$Q$289,9,FALSE)</f>
        <v>0</v>
      </c>
      <c r="K9" s="10">
        <f>+VLOOKUP($B9,Gesamt!$A$5:$Q$289,10,FALSE)</f>
        <v>0</v>
      </c>
      <c r="L9" s="10">
        <f>+VLOOKUP($B9,Gesamt!$A$5:$Q$289,11,FALSE)</f>
        <v>0</v>
      </c>
      <c r="M9" s="10">
        <f>+VLOOKUP($B9,Gesamt!$A$5:$Q$289,12,FALSE)</f>
        <v>0</v>
      </c>
      <c r="N9" s="10">
        <f>+VLOOKUP($B9,Gesamt!$A$5:$Q$289,13,FALSE)</f>
        <v>0</v>
      </c>
      <c r="O9" s="10">
        <f>+VLOOKUP($B9,Gesamt!$A$5:$Q$289,14,FALSE)</f>
        <v>0</v>
      </c>
      <c r="P9" s="10">
        <f>+VLOOKUP($B9,Gesamt!$A$5:$Q$289,15,FALSE)</f>
        <v>0</v>
      </c>
      <c r="Q9" s="10">
        <f>+VLOOKUP($B9,Gesamt!$A$5:$Q$289,16,FALSE)</f>
        <v>0</v>
      </c>
      <c r="R9" s="10">
        <f aca="true" t="shared" si="3" ref="R9:R15">(F9*$F$4+G9*$G$4+H9*$H$4+I9*$I$4+J9*$J$4+K9*$K$4+L9*$F$4+M9*$G$4+N9*$H$4+O9*$I$4+P9*$J$4+Q9*$J$4)</f>
        <v>153.86</v>
      </c>
      <c r="S9" s="8">
        <f t="shared" si="2"/>
        <v>-153.86</v>
      </c>
    </row>
    <row r="10" spans="1:19" ht="12.75">
      <c r="A10" s="1">
        <f t="shared" si="1"/>
        <v>3</v>
      </c>
      <c r="B10" s="6">
        <v>105</v>
      </c>
      <c r="C10" s="2" t="str">
        <f>+VLOOKUP($B10,Gesamt!$A$5:$D$289,2,FALSE)</f>
        <v>Volmer</v>
      </c>
      <c r="D10" s="2" t="str">
        <f>+VLOOKUP($B10,Gesamt!$A$5:$D$289,3,FALSE)</f>
        <v>Fabian</v>
      </c>
      <c r="E10" s="1" t="str">
        <f>+VLOOKUP($B10,Gesamt!$A$5:$D$289,4,FALSE)</f>
        <v>Billerbeck</v>
      </c>
      <c r="F10" s="10">
        <f>+VLOOKUP($B10,Gesamt!$A$5:$F$289,5,FALSE)</f>
        <v>39.6</v>
      </c>
      <c r="G10" s="10">
        <f>+VLOOKUP($B10,Gesamt!$A$5:$G$289,6,FALSE)</f>
        <v>38.84</v>
      </c>
      <c r="H10" s="10">
        <f>+VLOOKUP($B10,Gesamt!$A$5:$H$289,7,FALSE)</f>
        <v>38.21</v>
      </c>
      <c r="I10" s="10">
        <f>+VLOOKUP($B10,Gesamt!$A$5:$I$289,8,FALSE)</f>
        <v>38.51</v>
      </c>
      <c r="J10" s="10">
        <f>+VLOOKUP($B10,Gesamt!$A$5:$Q$289,9,FALSE)</f>
        <v>0</v>
      </c>
      <c r="K10" s="10">
        <f>+VLOOKUP($B10,Gesamt!$A$5:$Q$289,10,FALSE)</f>
        <v>0</v>
      </c>
      <c r="L10" s="10">
        <f>+VLOOKUP($B10,Gesamt!$A$5:$Q$289,11,FALSE)</f>
        <v>0</v>
      </c>
      <c r="M10" s="10">
        <f>+VLOOKUP($B10,Gesamt!$A$5:$Q$289,12,FALSE)</f>
        <v>0</v>
      </c>
      <c r="N10" s="10">
        <f>+VLOOKUP($B10,Gesamt!$A$5:$Q$289,13,FALSE)</f>
        <v>0</v>
      </c>
      <c r="O10" s="10">
        <f>+VLOOKUP($B10,Gesamt!$A$5:$Q$289,14,FALSE)</f>
        <v>0</v>
      </c>
      <c r="P10" s="10">
        <f>+VLOOKUP($B10,Gesamt!$A$5:$Q$289,15,FALSE)</f>
        <v>0</v>
      </c>
      <c r="Q10" s="10">
        <f>+VLOOKUP($B10,Gesamt!$A$5:$Q$289,16,FALSE)</f>
        <v>0</v>
      </c>
      <c r="R10" s="10">
        <f t="shared" si="3"/>
        <v>155.16</v>
      </c>
      <c r="S10" s="8">
        <f t="shared" si="2"/>
        <v>-155.16</v>
      </c>
    </row>
    <row r="11" spans="1:19" ht="12.75">
      <c r="A11" s="1">
        <f t="shared" si="1"/>
        <v>4</v>
      </c>
      <c r="B11" s="6">
        <v>121</v>
      </c>
      <c r="C11" s="2" t="str">
        <f>+VLOOKUP($B11,Gesamt!$A$5:$D$289,2,FALSE)</f>
        <v>Laukamp</v>
      </c>
      <c r="D11" s="2" t="str">
        <f>+VLOOKUP($B11,Gesamt!$A$5:$D$289,3,FALSE)</f>
        <v>Robin</v>
      </c>
      <c r="E11" s="1" t="str">
        <f>+VLOOKUP($B11,Gesamt!$A$5:$D$289,4,FALSE)</f>
        <v>Billerbeck</v>
      </c>
      <c r="F11" s="10">
        <f>+VLOOKUP($B11,Gesamt!$A$5:$F$289,5,FALSE)</f>
        <v>38.52</v>
      </c>
      <c r="G11" s="10">
        <f>+VLOOKUP($B11,Gesamt!$A$5:$G$289,6,FALSE)</f>
        <v>39.8</v>
      </c>
      <c r="H11" s="10">
        <f>+VLOOKUP($B11,Gesamt!$A$5:$H$289,7,FALSE)</f>
        <v>38.31</v>
      </c>
      <c r="I11" s="10">
        <f>+VLOOKUP($B11,Gesamt!$A$5:$I$289,8,FALSE)</f>
        <v>38.67</v>
      </c>
      <c r="J11" s="10">
        <f>+VLOOKUP($B11,Gesamt!$A$5:$Q$289,9,FALSE)</f>
        <v>0</v>
      </c>
      <c r="K11" s="10">
        <f>+VLOOKUP($B11,Gesamt!$A$5:$Q$289,10,FALSE)</f>
        <v>0</v>
      </c>
      <c r="L11" s="10">
        <f>+VLOOKUP($B11,Gesamt!$A$5:$Q$289,11,FALSE)</f>
        <v>0</v>
      </c>
      <c r="M11" s="10">
        <f>+VLOOKUP($B11,Gesamt!$A$5:$Q$289,12,FALSE)</f>
        <v>0</v>
      </c>
      <c r="N11" s="10">
        <f>+VLOOKUP($B11,Gesamt!$A$5:$Q$289,13,FALSE)</f>
        <v>0</v>
      </c>
      <c r="O11" s="10">
        <f>+VLOOKUP($B11,Gesamt!$A$5:$Q$289,14,FALSE)</f>
        <v>0</v>
      </c>
      <c r="P11" s="10">
        <f>+VLOOKUP($B11,Gesamt!$A$5:$Q$289,15,FALSE)</f>
        <v>0</v>
      </c>
      <c r="Q11" s="10">
        <f>+VLOOKUP($B11,Gesamt!$A$5:$Q$289,16,FALSE)</f>
        <v>0</v>
      </c>
      <c r="R11" s="10">
        <f t="shared" si="3"/>
        <v>155.3</v>
      </c>
      <c r="S11" s="8">
        <f t="shared" si="2"/>
        <v>-155.3</v>
      </c>
    </row>
    <row r="12" spans="1:19" ht="12.75">
      <c r="A12" s="1">
        <f t="shared" si="1"/>
        <v>5</v>
      </c>
      <c r="B12" s="6">
        <v>158</v>
      </c>
      <c r="C12" s="2" t="str">
        <f>+VLOOKUP($B12,Gesamt!$A$5:$D$289,2,FALSE)</f>
        <v>Grützner</v>
      </c>
      <c r="D12" s="2" t="str">
        <f>+VLOOKUP($B12,Gesamt!$A$5:$D$289,3,FALSE)</f>
        <v>Lennox</v>
      </c>
      <c r="E12" s="1" t="str">
        <f>+VLOOKUP($B12,Gesamt!$A$5:$D$289,4,FALSE)</f>
        <v>Billerbeck</v>
      </c>
      <c r="F12" s="10">
        <f>+VLOOKUP($B12,Gesamt!$A$5:$F$289,5,FALSE)</f>
        <v>39.48</v>
      </c>
      <c r="G12" s="10">
        <f>+VLOOKUP($B12,Gesamt!$A$5:$G$289,6,FALSE)</f>
        <v>38.78</v>
      </c>
      <c r="H12" s="10">
        <f>+VLOOKUP($B12,Gesamt!$A$5:$H$289,7,FALSE)</f>
        <v>38.98</v>
      </c>
      <c r="I12" s="10">
        <f>+VLOOKUP($B12,Gesamt!$A$5:$I$289,8,FALSE)</f>
        <v>38.47</v>
      </c>
      <c r="J12" s="10">
        <f>+VLOOKUP($B12,Gesamt!$A$5:$Q$289,9,FALSE)</f>
        <v>0</v>
      </c>
      <c r="K12" s="10">
        <f>+VLOOKUP($B12,Gesamt!$A$5:$Q$289,10,FALSE)</f>
        <v>0</v>
      </c>
      <c r="L12" s="10">
        <f>+VLOOKUP($B12,Gesamt!$A$5:$Q$289,11,FALSE)</f>
        <v>0</v>
      </c>
      <c r="M12" s="10">
        <f>+VLOOKUP($B12,Gesamt!$A$5:$Q$289,12,FALSE)</f>
        <v>0</v>
      </c>
      <c r="N12" s="10">
        <f>+VLOOKUP($B12,Gesamt!$A$5:$Q$289,13,FALSE)</f>
        <v>0</v>
      </c>
      <c r="O12" s="10">
        <f>+VLOOKUP($B12,Gesamt!$A$5:$Q$289,14,FALSE)</f>
        <v>0</v>
      </c>
      <c r="P12" s="10">
        <f>+VLOOKUP($B12,Gesamt!$A$5:$Q$289,15,FALSE)</f>
        <v>0</v>
      </c>
      <c r="Q12" s="10">
        <f>+VLOOKUP($B12,Gesamt!$A$5:$Q$289,16,FALSE)</f>
        <v>0</v>
      </c>
      <c r="R12" s="10">
        <f t="shared" si="3"/>
        <v>155.71</v>
      </c>
      <c r="S12" s="8">
        <f t="shared" si="2"/>
        <v>-155.71</v>
      </c>
    </row>
    <row r="13" spans="1:19" ht="12.75">
      <c r="A13" s="1">
        <f t="shared" si="1"/>
        <v>6</v>
      </c>
      <c r="B13" s="6">
        <v>136</v>
      </c>
      <c r="C13" s="2" t="str">
        <f>+VLOOKUP($B13,Gesamt!$A$5:$D$289,2,FALSE)</f>
        <v>Wetter</v>
      </c>
      <c r="D13" s="2" t="str">
        <f>+VLOOKUP($B13,Gesamt!$A$5:$D$289,3,FALSE)</f>
        <v>Stefanie</v>
      </c>
      <c r="E13" s="1" t="str">
        <f>+VLOOKUP($B13,Gesamt!$A$5:$D$289,4,FALSE)</f>
        <v>Billerbeck</v>
      </c>
      <c r="F13" s="10">
        <f>+VLOOKUP($B13,Gesamt!$A$5:$F$289,5,FALSE)</f>
        <v>38.82</v>
      </c>
      <c r="G13" s="10">
        <f>+VLOOKUP($B13,Gesamt!$A$5:$G$289,6,FALSE)</f>
        <v>39.94</v>
      </c>
      <c r="H13" s="10">
        <f>+VLOOKUP($B13,Gesamt!$A$5:$H$289,7,FALSE)</f>
        <v>38.67</v>
      </c>
      <c r="I13" s="10">
        <f>+VLOOKUP($B13,Gesamt!$A$5:$I$289,8,FALSE)</f>
        <v>38.49</v>
      </c>
      <c r="J13" s="10">
        <f>+VLOOKUP($B13,Gesamt!$A$5:$Q$289,9,FALSE)</f>
        <v>0</v>
      </c>
      <c r="K13" s="10">
        <f>+VLOOKUP($B13,Gesamt!$A$5:$Q$289,10,FALSE)</f>
        <v>0</v>
      </c>
      <c r="L13" s="10">
        <f>+VLOOKUP($B13,Gesamt!$A$5:$Q$289,11,FALSE)</f>
        <v>0</v>
      </c>
      <c r="M13" s="10">
        <f>+VLOOKUP($B13,Gesamt!$A$5:$Q$289,12,FALSE)</f>
        <v>0</v>
      </c>
      <c r="N13" s="10">
        <f>+VLOOKUP($B13,Gesamt!$A$5:$Q$289,13,FALSE)</f>
        <v>0</v>
      </c>
      <c r="O13" s="10">
        <f>+VLOOKUP($B13,Gesamt!$A$5:$Q$289,14,FALSE)</f>
        <v>0</v>
      </c>
      <c r="P13" s="10">
        <f>+VLOOKUP($B13,Gesamt!$A$5:$Q$289,15,FALSE)</f>
        <v>0</v>
      </c>
      <c r="Q13" s="10">
        <f>+VLOOKUP($B13,Gesamt!$A$5:$Q$289,16,FALSE)</f>
        <v>0</v>
      </c>
      <c r="R13" s="10">
        <f t="shared" si="3"/>
        <v>155.92</v>
      </c>
      <c r="S13" s="8">
        <f t="shared" si="2"/>
        <v>-155.92</v>
      </c>
    </row>
    <row r="14" spans="1:19" ht="12.75">
      <c r="A14" s="1">
        <f t="shared" si="1"/>
        <v>7</v>
      </c>
      <c r="B14" s="6">
        <v>147</v>
      </c>
      <c r="C14" s="2" t="str">
        <f>+VLOOKUP($B14,Gesamt!$A$5:$D$289,2,FALSE)</f>
        <v>Hagenbrock</v>
      </c>
      <c r="D14" s="2" t="str">
        <f>+VLOOKUP($B14,Gesamt!$A$5:$D$289,3,FALSE)</f>
        <v>Fiona</v>
      </c>
      <c r="E14" s="1" t="str">
        <f>+VLOOKUP($B14,Gesamt!$A$5:$D$289,4,FALSE)</f>
        <v>Billerbeck</v>
      </c>
      <c r="F14" s="10">
        <f>+VLOOKUP($B14,Gesamt!$A$5:$F$289,5,FALSE)</f>
        <v>40.04</v>
      </c>
      <c r="G14" s="10">
        <f>+VLOOKUP($B14,Gesamt!$A$5:$G$289,6,FALSE)</f>
        <v>39.55</v>
      </c>
      <c r="H14" s="10">
        <f>+VLOOKUP($B14,Gesamt!$A$5:$H$289,7,FALSE)</f>
        <v>39.57</v>
      </c>
      <c r="I14" s="10">
        <f>+VLOOKUP($B14,Gesamt!$A$5:$I$289,8,FALSE)</f>
        <v>38.21</v>
      </c>
      <c r="J14" s="10">
        <f>+VLOOKUP($B14,Gesamt!$A$5:$Q$289,9,FALSE)</f>
        <v>0</v>
      </c>
      <c r="K14" s="10">
        <f>+VLOOKUP($B14,Gesamt!$A$5:$Q$289,10,FALSE)</f>
        <v>0</v>
      </c>
      <c r="L14" s="10">
        <f>+VLOOKUP($B14,Gesamt!$A$5:$Q$289,11,FALSE)</f>
        <v>0</v>
      </c>
      <c r="M14" s="10">
        <f>+VLOOKUP($B14,Gesamt!$A$5:$Q$289,12,FALSE)</f>
        <v>0</v>
      </c>
      <c r="N14" s="10">
        <f>+VLOOKUP($B14,Gesamt!$A$5:$Q$289,13,FALSE)</f>
        <v>0</v>
      </c>
      <c r="O14" s="10">
        <f>+VLOOKUP($B14,Gesamt!$A$5:$Q$289,14,FALSE)</f>
        <v>0</v>
      </c>
      <c r="P14" s="10">
        <f>+VLOOKUP($B14,Gesamt!$A$5:$Q$289,15,FALSE)</f>
        <v>0</v>
      </c>
      <c r="Q14" s="10">
        <f>+VLOOKUP($B14,Gesamt!$A$5:$Q$289,16,FALSE)</f>
        <v>0</v>
      </c>
      <c r="R14" s="10">
        <f t="shared" si="3"/>
        <v>157.37</v>
      </c>
      <c r="S14" s="8">
        <f t="shared" si="2"/>
        <v>-157.37</v>
      </c>
    </row>
    <row r="15" spans="1:19" ht="12.75">
      <c r="A15" s="1">
        <f t="shared" si="1"/>
        <v>8</v>
      </c>
      <c r="B15" s="6">
        <v>139</v>
      </c>
      <c r="C15" s="2" t="str">
        <f>+VLOOKUP($B15,Gesamt!$A$5:$D$289,2,FALSE)</f>
        <v>Ricker</v>
      </c>
      <c r="D15" s="2" t="str">
        <f>+VLOOKUP($B15,Gesamt!$A$5:$D$289,3,FALSE)</f>
        <v>Sarah</v>
      </c>
      <c r="E15" s="1" t="str">
        <f>+VLOOKUP($B15,Gesamt!$A$5:$D$289,4,FALSE)</f>
        <v>Billerbeck</v>
      </c>
      <c r="F15" s="10">
        <f>+VLOOKUP($B15,Gesamt!$A$5:$F$289,5,FALSE)</f>
        <v>39.26</v>
      </c>
      <c r="G15" s="10">
        <f>+VLOOKUP($B15,Gesamt!$A$5:$G$289,6,FALSE)</f>
        <v>40.35</v>
      </c>
      <c r="H15" s="10">
        <f>+VLOOKUP($B15,Gesamt!$A$5:$H$289,7,FALSE)</f>
        <v>38.75</v>
      </c>
      <c r="I15" s="10">
        <f>+VLOOKUP($B15,Gesamt!$A$5:$I$289,8,FALSE)</f>
        <v>39.12</v>
      </c>
      <c r="J15" s="10">
        <f>+VLOOKUP($B15,Gesamt!$A$5:$Q$289,9,FALSE)</f>
        <v>0</v>
      </c>
      <c r="K15" s="10">
        <f>+VLOOKUP($B15,Gesamt!$A$5:$Q$289,10,FALSE)</f>
        <v>0</v>
      </c>
      <c r="L15" s="10">
        <f>+VLOOKUP($B15,Gesamt!$A$5:$Q$289,11,FALSE)</f>
        <v>0</v>
      </c>
      <c r="M15" s="10">
        <f>+VLOOKUP($B15,Gesamt!$A$5:$Q$289,12,FALSE)</f>
        <v>0</v>
      </c>
      <c r="N15" s="10">
        <f>+VLOOKUP($B15,Gesamt!$A$5:$Q$289,13,FALSE)</f>
        <v>0</v>
      </c>
      <c r="O15" s="10">
        <f>+VLOOKUP($B15,Gesamt!$A$5:$Q$289,14,FALSE)</f>
        <v>0</v>
      </c>
      <c r="P15" s="10">
        <f>+VLOOKUP($B15,Gesamt!$A$5:$Q$289,15,FALSE)</f>
        <v>0</v>
      </c>
      <c r="Q15" s="10">
        <f>+VLOOKUP($B15,Gesamt!$A$5:$Q$289,16,FALSE)</f>
        <v>0</v>
      </c>
      <c r="R15" s="10">
        <f t="shared" si="3"/>
        <v>157.48</v>
      </c>
      <c r="S15" s="8">
        <f t="shared" si="2"/>
        <v>-157.48</v>
      </c>
    </row>
    <row r="16" spans="1:2" ht="12.75">
      <c r="A16" s="1"/>
      <c r="B16" s="6"/>
    </row>
    <row r="17" spans="1:2" ht="12.75">
      <c r="A17" s="1"/>
      <c r="B17" s="6"/>
    </row>
    <row r="18" spans="1:2" ht="12.75">
      <c r="A18" s="1"/>
      <c r="B18" s="6"/>
    </row>
    <row r="19" spans="1:2" ht="12.75">
      <c r="A19" s="1"/>
      <c r="B19" s="6"/>
    </row>
    <row r="20" spans="1:2" ht="12.75">
      <c r="A20" s="1"/>
      <c r="B20" s="6"/>
    </row>
    <row r="21" spans="1:2" ht="12.75">
      <c r="A21" s="1"/>
      <c r="B21" s="6"/>
    </row>
    <row r="22" spans="1:2" ht="12.75">
      <c r="A22" s="1"/>
      <c r="B22" s="6"/>
    </row>
    <row r="23" spans="1:2" ht="12.75">
      <c r="A23" s="1"/>
      <c r="B23" s="6"/>
    </row>
    <row r="24" spans="1:2" ht="12.75">
      <c r="A24" s="1"/>
      <c r="B24" s="6"/>
    </row>
    <row r="25" ht="12.75">
      <c r="B25" s="6"/>
    </row>
    <row r="26" ht="12.75">
      <c r="B26" s="6"/>
    </row>
    <row r="27" ht="12.75">
      <c r="B27" s="6"/>
    </row>
    <row r="28" ht="12.75">
      <c r="B28" s="6"/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3:U25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MIN(F8:F12)</f>
        <v>35.9</v>
      </c>
      <c r="G5" s="10">
        <f t="shared" si="0"/>
        <v>36.27</v>
      </c>
      <c r="H5" s="10">
        <f t="shared" si="0"/>
        <v>35.6</v>
      </c>
      <c r="I5" s="10">
        <f t="shared" si="0"/>
        <v>35.29</v>
      </c>
      <c r="J5" s="10">
        <f t="shared" si="0"/>
        <v>0</v>
      </c>
      <c r="K5" s="10">
        <f t="shared" si="0"/>
        <v>0</v>
      </c>
    </row>
    <row r="6" spans="12:17" ht="12.75">
      <c r="L6" s="20" t="s">
        <v>16</v>
      </c>
      <c r="M6" s="20"/>
      <c r="N6" s="20"/>
      <c r="O6" s="20"/>
      <c r="P6" s="20"/>
      <c r="Q6" s="20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>IF(R8&gt;0,RANK(S8,S:S),0)</f>
        <v>1</v>
      </c>
      <c r="B8" s="6">
        <v>358</v>
      </c>
      <c r="C8" s="2" t="str">
        <f>+VLOOKUP($B8,Gesamt!$A$5:$D$289,2,FALSE)</f>
        <v>Volmer</v>
      </c>
      <c r="D8" s="2" t="str">
        <f>+VLOOKUP($B8,Gesamt!$A$5:$D$289,3,FALSE)</f>
        <v>Leonie</v>
      </c>
      <c r="E8" s="1" t="str">
        <f>+VLOOKUP($B8,Gesamt!$A$5:$D$289,4,FALSE)</f>
        <v>Billerbeck</v>
      </c>
      <c r="F8" s="10">
        <f>+VLOOKUP($B8,Gesamt!$A$5:$F$289,5,FALSE)</f>
        <v>36.33</v>
      </c>
      <c r="G8" s="10">
        <f>+VLOOKUP($B8,Gesamt!$A$5:$G$289,6,FALSE)</f>
        <v>36.27</v>
      </c>
      <c r="H8" s="10">
        <f>+VLOOKUP($B8,Gesamt!$A$5:$H$289,7,FALSE)</f>
        <v>35.71</v>
      </c>
      <c r="I8" s="10">
        <f>+VLOOKUP($B8,Gesamt!$A$5:$I$289,8,FALSE)</f>
        <v>35.29</v>
      </c>
      <c r="J8" s="10">
        <f>+VLOOKUP($B8,Gesamt!$A$5:$Q$289,9,FALSE)</f>
        <v>0</v>
      </c>
      <c r="K8" s="10">
        <f>+VLOOKUP($B8,Gesamt!$A$5:$Q$289,10,FALSE)</f>
        <v>0</v>
      </c>
      <c r="L8" s="10">
        <f>+VLOOKUP($B8,Gesamt!$A$5:$Q$289,11,FALSE)</f>
        <v>0</v>
      </c>
      <c r="M8" s="10">
        <f>+VLOOKUP($B8,Gesamt!$A$5:$Q$289,12,FALSE)</f>
        <v>0</v>
      </c>
      <c r="N8" s="10">
        <f>+VLOOKUP($B8,Gesamt!$A$5:$Q$289,13,FALSE)</f>
        <v>0</v>
      </c>
      <c r="O8" s="10">
        <f>+VLOOKUP($B8,Gesamt!$A$5:$Q$289,14,FALSE)</f>
        <v>0</v>
      </c>
      <c r="P8" s="10">
        <f>+VLOOKUP($B8,Gesamt!$A$5:$Q$289,15,FALSE)</f>
        <v>0</v>
      </c>
      <c r="Q8" s="10">
        <f>+VLOOKUP($B8,Gesamt!$A$5:$Q$289,16,FALSE)</f>
        <v>0</v>
      </c>
      <c r="R8" s="10">
        <f>(F8*$F$4+G8*$G$4+H8*$H$4+I8*$I$4+J8*$J$4+K8*$K$4+L8*$F$4+M8*$G$4+N8*$H$4+O8*$I$4+P8*$J$4+Q8*$J$4)</f>
        <v>143.6</v>
      </c>
      <c r="S8" s="8">
        <f>IF(R8&gt;0,R8*-1,-1000)</f>
        <v>-143.6</v>
      </c>
    </row>
    <row r="9" spans="1:19" ht="12.75">
      <c r="A9" s="1">
        <f>IF(R9&gt;0,RANK(S9,S:S),0)</f>
        <v>2</v>
      </c>
      <c r="B9" s="6">
        <v>351</v>
      </c>
      <c r="C9" s="2" t="str">
        <f>+VLOOKUP($B9,Gesamt!$A$5:$D$289,2,FALSE)</f>
        <v>Ricker</v>
      </c>
      <c r="D9" s="2" t="str">
        <f>+VLOOKUP($B9,Gesamt!$A$5:$D$289,3,FALSE)</f>
        <v>Jana-Lena</v>
      </c>
      <c r="E9" s="1" t="str">
        <f>+VLOOKUP($B9,Gesamt!$A$5:$D$289,4,FALSE)</f>
        <v>Billerbeck</v>
      </c>
      <c r="F9" s="10">
        <f>+VLOOKUP($B9,Gesamt!$A$5:$F$289,5,FALSE)</f>
        <v>35.9</v>
      </c>
      <c r="G9" s="10">
        <f>+VLOOKUP($B9,Gesamt!$A$5:$G$289,6,FALSE)</f>
        <v>36.29</v>
      </c>
      <c r="H9" s="10">
        <f>+VLOOKUP($B9,Gesamt!$A$5:$H$289,7,FALSE)</f>
        <v>35.6</v>
      </c>
      <c r="I9" s="10">
        <f>+VLOOKUP($B9,Gesamt!$A$5:$I$289,8,FALSE)</f>
        <v>35.82</v>
      </c>
      <c r="J9" s="10">
        <f>+VLOOKUP($B9,Gesamt!$A$5:$Q$289,9,FALSE)</f>
        <v>0</v>
      </c>
      <c r="K9" s="10">
        <f>+VLOOKUP($B9,Gesamt!$A$5:$Q$289,10,FALSE)</f>
        <v>0</v>
      </c>
      <c r="L9" s="10">
        <f>+VLOOKUP($B9,Gesamt!$A$5:$Q$289,11,FALSE)</f>
        <v>0</v>
      </c>
      <c r="M9" s="10">
        <f>+VLOOKUP($B9,Gesamt!$A$5:$Q$289,12,FALSE)</f>
        <v>0</v>
      </c>
      <c r="N9" s="10">
        <f>+VLOOKUP($B9,Gesamt!$A$5:$Q$289,13,FALSE)</f>
        <v>0</v>
      </c>
      <c r="O9" s="10">
        <f>+VLOOKUP($B9,Gesamt!$A$5:$Q$289,14,FALSE)</f>
        <v>0</v>
      </c>
      <c r="P9" s="10">
        <f>+VLOOKUP($B9,Gesamt!$A$5:$Q$289,15,FALSE)</f>
        <v>0</v>
      </c>
      <c r="Q9" s="10">
        <f>+VLOOKUP($B9,Gesamt!$A$5:$Q$289,16,FALSE)</f>
        <v>0</v>
      </c>
      <c r="R9" s="10">
        <f>(F9*$F$4+G9*$G$4+H9*$H$4+I9*$I$4+J9*$J$4+K9*$K$4+L9*$F$4+M9*$G$4+N9*$H$4+O9*$I$4+P9*$J$4+Q9*$J$4)</f>
        <v>143.61</v>
      </c>
      <c r="S9" s="8">
        <f>IF(R9&gt;0,R9*-1,-1000)</f>
        <v>-143.61</v>
      </c>
    </row>
    <row r="10" spans="1:19" ht="12.75">
      <c r="A10" s="1">
        <f>IF(R10&gt;0,RANK(S10,S:S),0)</f>
        <v>3</v>
      </c>
      <c r="B10" s="6">
        <v>308</v>
      </c>
      <c r="C10" s="2" t="str">
        <f>+VLOOKUP($B10,Gesamt!$A$5:$D$289,2,FALSE)</f>
        <v>Ricker</v>
      </c>
      <c r="D10" s="2" t="str">
        <f>+VLOOKUP($B10,Gesamt!$A$5:$D$289,3,FALSE)</f>
        <v>Oliver</v>
      </c>
      <c r="E10" s="1" t="str">
        <f>+VLOOKUP($B10,Gesamt!$A$5:$D$289,4,FALSE)</f>
        <v>Billerbeck</v>
      </c>
      <c r="F10" s="10">
        <f>+VLOOKUP($B10,Gesamt!$A$5:$F$289,5,FALSE)</f>
        <v>36.46</v>
      </c>
      <c r="G10" s="10">
        <f>+VLOOKUP($B10,Gesamt!$A$5:$G$289,6,FALSE)</f>
        <v>36.44</v>
      </c>
      <c r="H10" s="10">
        <f>+VLOOKUP($B10,Gesamt!$A$5:$H$289,7,FALSE)</f>
        <v>36.63</v>
      </c>
      <c r="I10" s="10">
        <f>+VLOOKUP($B10,Gesamt!$A$5:$I$289,8,FALSE)</f>
        <v>35.76</v>
      </c>
      <c r="J10" s="10">
        <f>+VLOOKUP($B10,Gesamt!$A$5:$Q$289,9,FALSE)</f>
        <v>0</v>
      </c>
      <c r="K10" s="10">
        <f>+VLOOKUP($B10,Gesamt!$A$5:$Q$289,10,FALSE)</f>
        <v>0</v>
      </c>
      <c r="L10" s="10">
        <f>+VLOOKUP($B10,Gesamt!$A$5:$Q$289,11,FALSE)</f>
        <v>0</v>
      </c>
      <c r="M10" s="10">
        <f>+VLOOKUP($B10,Gesamt!$A$5:$Q$289,12,FALSE)</f>
        <v>0</v>
      </c>
      <c r="N10" s="10">
        <f>+VLOOKUP($B10,Gesamt!$A$5:$Q$289,13,FALSE)</f>
        <v>0</v>
      </c>
      <c r="O10" s="10">
        <f>+VLOOKUP($B10,Gesamt!$A$5:$Q$289,14,FALSE)</f>
        <v>0</v>
      </c>
      <c r="P10" s="10">
        <f>+VLOOKUP($B10,Gesamt!$A$5:$Q$289,15,FALSE)</f>
        <v>0</v>
      </c>
      <c r="Q10" s="10">
        <f>+VLOOKUP($B10,Gesamt!$A$5:$Q$289,16,FALSE)</f>
        <v>0</v>
      </c>
      <c r="R10" s="10">
        <f>(F10*$F$4+G10*$G$4+H10*$H$4+I10*$I$4+J10*$J$4+K10*$K$4+L10*$F$4+M10*$G$4+N10*$H$4+O10*$I$4+P10*$J$4+Q10*$J$4)</f>
        <v>145.29</v>
      </c>
      <c r="S10" s="8">
        <f>IF(R10&gt;0,R10*-1,-1000)</f>
        <v>-145.29</v>
      </c>
    </row>
    <row r="11" spans="1:19" ht="12.75">
      <c r="A11" s="1">
        <f>IF(R11&gt;0,RANK(S11,S:S),0)</f>
        <v>4</v>
      </c>
      <c r="B11" s="6">
        <v>339</v>
      </c>
      <c r="C11" s="2" t="str">
        <f>+VLOOKUP($B11,Gesamt!$A$5:$D$289,2,FALSE)</f>
        <v>Hagenbrock</v>
      </c>
      <c r="D11" s="2" t="str">
        <f>+VLOOKUP($B11,Gesamt!$A$5:$D$289,3,FALSE)</f>
        <v>Dominik</v>
      </c>
      <c r="E11" s="1" t="str">
        <f>+VLOOKUP($B11,Gesamt!$A$5:$D$289,4,FALSE)</f>
        <v>Billerbeck</v>
      </c>
      <c r="F11" s="10">
        <f>+VLOOKUP($B11,Gesamt!$A$5:$F$289,5,FALSE)</f>
        <v>36.53</v>
      </c>
      <c r="G11" s="10">
        <f>+VLOOKUP($B11,Gesamt!$A$5:$G$289,6,FALSE)</f>
        <v>36.83</v>
      </c>
      <c r="H11" s="10">
        <f>+VLOOKUP($B11,Gesamt!$A$5:$H$289,7,FALSE)</f>
        <v>36.6</v>
      </c>
      <c r="I11" s="10">
        <f>+VLOOKUP($B11,Gesamt!$A$5:$I$289,8,FALSE)</f>
        <v>36.16</v>
      </c>
      <c r="J11" s="10">
        <f>+VLOOKUP($B11,Gesamt!$A$5:$Q$289,9,FALSE)</f>
        <v>0</v>
      </c>
      <c r="K11" s="10">
        <f>+VLOOKUP($B11,Gesamt!$A$5:$Q$289,10,FALSE)</f>
        <v>0</v>
      </c>
      <c r="L11" s="10">
        <f>+VLOOKUP($B11,Gesamt!$A$5:$Q$289,11,FALSE)</f>
        <v>0</v>
      </c>
      <c r="M11" s="10">
        <f>+VLOOKUP($B11,Gesamt!$A$5:$Q$289,12,FALSE)</f>
        <v>0</v>
      </c>
      <c r="N11" s="10">
        <f>+VLOOKUP($B11,Gesamt!$A$5:$Q$289,13,FALSE)</f>
        <v>0</v>
      </c>
      <c r="O11" s="10">
        <f>+VLOOKUP($B11,Gesamt!$A$5:$Q$289,14,FALSE)</f>
        <v>0</v>
      </c>
      <c r="P11" s="10">
        <f>+VLOOKUP($B11,Gesamt!$A$5:$Q$289,15,FALSE)</f>
        <v>0</v>
      </c>
      <c r="Q11" s="10">
        <f>+VLOOKUP($B11,Gesamt!$A$5:$Q$289,16,FALSE)</f>
        <v>0</v>
      </c>
      <c r="R11" s="10">
        <f>(F11*$F$4+G11*$G$4+H11*$H$4+I11*$I$4+J11*$J$4+K11*$K$4+L11*$F$4+M11*$G$4+N11*$H$4+O11*$I$4+P11*$J$4+Q11*$J$4)</f>
        <v>146.12</v>
      </c>
      <c r="S11" s="8">
        <f>IF(R11&gt;0,R11*-1,-1000)</f>
        <v>-146.12</v>
      </c>
    </row>
    <row r="12" spans="1:19" ht="12.75">
      <c r="A12" s="1">
        <f>IF(R12&gt;0,RANK(S12,S:S),0)</f>
        <v>5</v>
      </c>
      <c r="B12" s="6">
        <v>311</v>
      </c>
      <c r="C12" s="2" t="str">
        <f>+VLOOKUP($B12,Gesamt!$A$5:$D$289,2,FALSE)</f>
        <v>Wetter</v>
      </c>
      <c r="D12" s="2" t="str">
        <f>+VLOOKUP($B12,Gesamt!$A$5:$D$289,3,FALSE)</f>
        <v>Sabrina</v>
      </c>
      <c r="E12" s="1" t="str">
        <f>+VLOOKUP($B12,Gesamt!$A$5:$D$289,4,FALSE)</f>
        <v>Billerbeck</v>
      </c>
      <c r="F12" s="10">
        <f>+VLOOKUP($B12,Gesamt!$A$5:$F$289,5,FALSE)</f>
        <v>36.83</v>
      </c>
      <c r="G12" s="10">
        <f>+VLOOKUP($B12,Gesamt!$A$5:$G$289,6,FALSE)</f>
        <v>36.95</v>
      </c>
      <c r="H12" s="10">
        <f>+VLOOKUP($B12,Gesamt!$A$5:$H$289,7,FALSE)</f>
        <v>36.97</v>
      </c>
      <c r="I12" s="10">
        <f>+VLOOKUP($B12,Gesamt!$A$5:$I$289,8,FALSE)</f>
        <v>36.65</v>
      </c>
      <c r="J12" s="10">
        <f>+VLOOKUP($B12,Gesamt!$A$5:$Q$289,9,FALSE)</f>
        <v>0</v>
      </c>
      <c r="K12" s="10">
        <f>+VLOOKUP($B12,Gesamt!$A$5:$Q$289,10,FALSE)</f>
        <v>0</v>
      </c>
      <c r="L12" s="10">
        <f>+VLOOKUP($B12,Gesamt!$A$5:$Q$289,11,FALSE)</f>
        <v>0</v>
      </c>
      <c r="M12" s="10">
        <f>+VLOOKUP($B12,Gesamt!$A$5:$Q$289,12,FALSE)</f>
        <v>0</v>
      </c>
      <c r="N12" s="10">
        <f>+VLOOKUP($B12,Gesamt!$A$5:$Q$289,13,FALSE)</f>
        <v>0</v>
      </c>
      <c r="O12" s="10">
        <f>+VLOOKUP($B12,Gesamt!$A$5:$Q$289,14,FALSE)</f>
        <v>0</v>
      </c>
      <c r="P12" s="10">
        <f>+VLOOKUP($B12,Gesamt!$A$5:$Q$289,15,FALSE)</f>
        <v>0</v>
      </c>
      <c r="Q12" s="10">
        <f>+VLOOKUP($B12,Gesamt!$A$5:$Q$289,16,FALSE)</f>
        <v>0</v>
      </c>
      <c r="R12" s="10">
        <f>(F12*$F$4+G12*$G$4+H12*$H$4+I12*$I$4+J12*$J$4+K12*$K$4+L12*$F$4+M12*$G$4+N12*$H$4+O12*$I$4+P12*$J$4+Q12*$J$4)</f>
        <v>147.4</v>
      </c>
      <c r="S12" s="8">
        <f>IF(R12&gt;0,R12*-1,-1000)</f>
        <v>-147.4</v>
      </c>
    </row>
    <row r="13" spans="1:2" ht="12.75">
      <c r="A13" s="1"/>
      <c r="B13" s="6"/>
    </row>
    <row r="14" spans="1:2" ht="12.75">
      <c r="A14" s="1"/>
      <c r="B14" s="6"/>
    </row>
    <row r="15" spans="1:2" ht="12.75">
      <c r="A15" s="1"/>
      <c r="B15" s="6"/>
    </row>
    <row r="16" spans="1:2" ht="12.75">
      <c r="A16" s="1"/>
      <c r="B16" s="6"/>
    </row>
    <row r="17" spans="1:2" ht="12.75">
      <c r="A17" s="1"/>
      <c r="B17" s="6"/>
    </row>
    <row r="18" spans="1:2" ht="12.75">
      <c r="A18" s="1"/>
      <c r="B18" s="6"/>
    </row>
    <row r="19" spans="1:2" ht="12.75">
      <c r="A19" s="1"/>
      <c r="B19" s="6"/>
    </row>
    <row r="20" spans="1:2" ht="12.75">
      <c r="A20" s="1"/>
      <c r="B20" s="6"/>
    </row>
    <row r="21" spans="1:2" ht="12.75">
      <c r="A21" s="1"/>
      <c r="B21" s="6"/>
    </row>
    <row r="22" ht="12.75">
      <c r="B22" s="6"/>
    </row>
    <row r="23" ht="12.75">
      <c r="B23" s="6"/>
    </row>
    <row r="24" ht="12.75">
      <c r="B24" s="6"/>
    </row>
    <row r="25" ht="12.75">
      <c r="B25" s="6"/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3:U20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MIN(F8:F20)</f>
        <v>37.2</v>
      </c>
      <c r="G5" s="10">
        <f t="shared" si="0"/>
        <v>37.13</v>
      </c>
      <c r="H5" s="10">
        <f t="shared" si="0"/>
        <v>37.19</v>
      </c>
      <c r="I5" s="10">
        <f t="shared" si="0"/>
        <v>36.39</v>
      </c>
      <c r="J5" s="10">
        <f t="shared" si="0"/>
        <v>0</v>
      </c>
      <c r="K5" s="10">
        <f t="shared" si="0"/>
        <v>0</v>
      </c>
    </row>
    <row r="6" spans="12:17" ht="12.75">
      <c r="L6" s="20" t="s">
        <v>16</v>
      </c>
      <c r="M6" s="20"/>
      <c r="N6" s="20"/>
      <c r="O6" s="20"/>
      <c r="P6" s="20"/>
      <c r="Q6" s="20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 aca="true" t="shared" si="1" ref="A8:A20">IF(R8&gt;0,RANK(S8,S$1:S$65536),0)</f>
        <v>1</v>
      </c>
      <c r="B8">
        <v>116</v>
      </c>
      <c r="C8" s="2" t="str">
        <f>+VLOOKUP($B8,Gesamt!$A$5:$D$289,2,FALSE)</f>
        <v>Lutterbach</v>
      </c>
      <c r="D8" s="2" t="str">
        <f>+VLOOKUP($B8,Gesamt!$A$5:$D$289,3,FALSE)</f>
        <v>Roman</v>
      </c>
      <c r="E8" s="1" t="str">
        <f>+VLOOKUP($B8,Gesamt!$A$5:$D$289,4,FALSE)</f>
        <v>Simmerath</v>
      </c>
      <c r="F8" s="10">
        <f>+VLOOKUP($B8,Gesamt!$A$5:$F$289,5,FALSE)</f>
        <v>37.71</v>
      </c>
      <c r="G8" s="10">
        <f>+VLOOKUP($B8,Gesamt!$A$5:$G$289,6,FALSE)</f>
        <v>37.37</v>
      </c>
      <c r="H8" s="10">
        <f>+VLOOKUP($B8,Gesamt!$A$5:$H$289,7,FALSE)</f>
        <v>37.19</v>
      </c>
      <c r="I8" s="10">
        <f>+VLOOKUP($B8,Gesamt!$A$5:$I$289,8,FALSE)</f>
        <v>36.39</v>
      </c>
      <c r="J8" s="10">
        <f>+VLOOKUP($B8,Gesamt!$A$5:$Q$289,9,FALSE)</f>
        <v>0</v>
      </c>
      <c r="K8" s="10">
        <f>+VLOOKUP($B8,Gesamt!$A$5:$Q$289,10,FALSE)</f>
        <v>0</v>
      </c>
      <c r="L8" s="10">
        <f>+VLOOKUP($B8,Gesamt!$A$5:$Q$289,11,FALSE)</f>
        <v>0</v>
      </c>
      <c r="M8" s="10">
        <f>+VLOOKUP($B8,Gesamt!$A$5:$Q$289,12,FALSE)</f>
        <v>0</v>
      </c>
      <c r="N8" s="10">
        <f>+VLOOKUP($B8,Gesamt!$A$5:$Q$289,13,FALSE)</f>
        <v>0</v>
      </c>
      <c r="O8" s="10">
        <f>+VLOOKUP($B8,Gesamt!$A$5:$Q$289,14,FALSE)</f>
        <v>0</v>
      </c>
      <c r="P8" s="10">
        <f>+VLOOKUP($B8,Gesamt!$A$5:$Q$289,15,FALSE)</f>
        <v>0</v>
      </c>
      <c r="Q8" s="10">
        <f>+VLOOKUP($B8,Gesamt!$A$5:$Q$289,16,FALSE)</f>
        <v>0</v>
      </c>
      <c r="R8" s="10">
        <f aca="true" t="shared" si="2" ref="R8:R16">(F8*$F$4+G8*$G$4+H8*$H$4+I8*$I$4+J8*$J$4+K8*$K$4+L8*$F$4+M8*$G$4+N8*$H$4+O8*$I$4+P8*$J$4+Q8*$J$4)</f>
        <v>148.66</v>
      </c>
      <c r="S8" s="8">
        <f aca="true" t="shared" si="3" ref="S8:S20">IF(R8&gt;0,R8*-1,-1000)</f>
        <v>-148.66</v>
      </c>
    </row>
    <row r="9" spans="1:19" ht="12.75">
      <c r="A9" s="1">
        <f t="shared" si="1"/>
        <v>2</v>
      </c>
      <c r="B9">
        <v>101</v>
      </c>
      <c r="C9" s="2" t="str">
        <f>+VLOOKUP($B9,Gesamt!$A$5:$D$289,2,FALSE)</f>
        <v>Zaruba</v>
      </c>
      <c r="D9" s="2" t="str">
        <f>+VLOOKUP($B9,Gesamt!$A$5:$D$289,3,FALSE)</f>
        <v>Pia</v>
      </c>
      <c r="E9" s="1" t="str">
        <f>+VLOOKUP($B9,Gesamt!$A$5:$D$289,4,FALSE)</f>
        <v>Mettingen</v>
      </c>
      <c r="F9" s="10">
        <f>+VLOOKUP($B9,Gesamt!$A$5:$F$289,5,FALSE)</f>
        <v>37.37</v>
      </c>
      <c r="G9" s="10">
        <f>+VLOOKUP($B9,Gesamt!$A$5:$G$289,6,FALSE)</f>
        <v>37.13</v>
      </c>
      <c r="H9" s="10">
        <f>+VLOOKUP($B9,Gesamt!$A$5:$H$289,7,FALSE)</f>
        <v>37.55</v>
      </c>
      <c r="I9" s="10">
        <f>+VLOOKUP($B9,Gesamt!$A$5:$I$289,8,FALSE)</f>
        <v>37.33</v>
      </c>
      <c r="J9" s="10">
        <f>+VLOOKUP($B9,Gesamt!$A$5:$Q$289,9,FALSE)</f>
        <v>0</v>
      </c>
      <c r="K9" s="10">
        <f>+VLOOKUP($B9,Gesamt!$A$5:$Q$289,10,FALSE)</f>
        <v>0</v>
      </c>
      <c r="L9" s="10">
        <f>+VLOOKUP($B9,Gesamt!$A$5:$Q$289,11,FALSE)</f>
        <v>0</v>
      </c>
      <c r="M9" s="10">
        <f>+VLOOKUP($B9,Gesamt!$A$5:$Q$289,12,FALSE)</f>
        <v>0</v>
      </c>
      <c r="N9" s="10">
        <f>+VLOOKUP($B9,Gesamt!$A$5:$Q$289,13,FALSE)</f>
        <v>0</v>
      </c>
      <c r="O9" s="10">
        <f>+VLOOKUP($B9,Gesamt!$A$5:$Q$289,14,FALSE)</f>
        <v>0</v>
      </c>
      <c r="P9" s="10">
        <f>+VLOOKUP($B9,Gesamt!$A$5:$Q$289,15,FALSE)</f>
        <v>0</v>
      </c>
      <c r="Q9" s="10">
        <f>+VLOOKUP($B9,Gesamt!$A$5:$Q$289,16,FALSE)</f>
        <v>0</v>
      </c>
      <c r="R9" s="10">
        <f t="shared" si="2"/>
        <v>149.38</v>
      </c>
      <c r="S9" s="8">
        <f t="shared" si="3"/>
        <v>-149.38</v>
      </c>
    </row>
    <row r="10" spans="1:19" ht="12.75">
      <c r="A10" s="1">
        <f t="shared" si="1"/>
        <v>3</v>
      </c>
      <c r="B10">
        <v>140</v>
      </c>
      <c r="C10" s="2" t="str">
        <f>+VLOOKUP($B10,Gesamt!$A$5:$D$289,2,FALSE)</f>
        <v>Zaruba</v>
      </c>
      <c r="D10" s="2" t="str">
        <f>+VLOOKUP($B10,Gesamt!$A$5:$D$289,3,FALSE)</f>
        <v>Max</v>
      </c>
      <c r="E10" s="1" t="str">
        <f>+VLOOKUP($B10,Gesamt!$A$5:$D$289,4,FALSE)</f>
        <v>Mettingen</v>
      </c>
      <c r="F10" s="10">
        <f>+VLOOKUP($B10,Gesamt!$A$5:$F$289,5,FALSE)</f>
        <v>37.2</v>
      </c>
      <c r="G10" s="10">
        <f>+VLOOKUP($B10,Gesamt!$A$5:$G$289,6,FALSE)</f>
        <v>37.56</v>
      </c>
      <c r="H10" s="10">
        <f>+VLOOKUP($B10,Gesamt!$A$5:$H$289,7,FALSE)</f>
        <v>37.34</v>
      </c>
      <c r="I10" s="10">
        <f>+VLOOKUP($B10,Gesamt!$A$5:$I$289,8,FALSE)</f>
        <v>37.33</v>
      </c>
      <c r="J10" s="10">
        <f>+VLOOKUP($B10,Gesamt!$A$5:$Q$289,9,FALSE)</f>
        <v>0</v>
      </c>
      <c r="K10" s="10">
        <f>+VLOOKUP($B10,Gesamt!$A$5:$Q$289,10,FALSE)</f>
        <v>0</v>
      </c>
      <c r="L10" s="10">
        <f>+VLOOKUP($B10,Gesamt!$A$5:$Q$289,11,FALSE)</f>
        <v>0</v>
      </c>
      <c r="M10" s="10">
        <f>+VLOOKUP($B10,Gesamt!$A$5:$Q$289,12,FALSE)</f>
        <v>0</v>
      </c>
      <c r="N10" s="10">
        <f>+VLOOKUP($B10,Gesamt!$A$5:$Q$289,13,FALSE)</f>
        <v>0</v>
      </c>
      <c r="O10" s="10">
        <f>+VLOOKUP($B10,Gesamt!$A$5:$Q$289,14,FALSE)</f>
        <v>0</v>
      </c>
      <c r="P10" s="10">
        <f>+VLOOKUP($B10,Gesamt!$A$5:$Q$289,15,FALSE)</f>
        <v>0</v>
      </c>
      <c r="Q10" s="10">
        <f>+VLOOKUP($B10,Gesamt!$A$5:$Q$289,16,FALSE)</f>
        <v>0</v>
      </c>
      <c r="R10" s="10">
        <f t="shared" si="2"/>
        <v>149.43</v>
      </c>
      <c r="S10" s="8">
        <f t="shared" si="3"/>
        <v>-149.43</v>
      </c>
    </row>
    <row r="11" spans="1:19" ht="12.75">
      <c r="A11" s="1">
        <f t="shared" si="1"/>
        <v>4</v>
      </c>
      <c r="B11">
        <v>145</v>
      </c>
      <c r="C11" s="2" t="str">
        <f>+VLOOKUP($B11,Gesamt!$A$5:$D$289,2,FALSE)</f>
        <v>Sinnerbrink</v>
      </c>
      <c r="D11" s="2" t="str">
        <f>+VLOOKUP($B11,Gesamt!$A$5:$D$289,3,FALSE)</f>
        <v>Joel</v>
      </c>
      <c r="E11" s="1" t="str">
        <f>+VLOOKUP($B11,Gesamt!$A$5:$D$289,4,FALSE)</f>
        <v>Stromberg</v>
      </c>
      <c r="F11" s="10">
        <f>+VLOOKUP($B11,Gesamt!$A$5:$F$289,5,FALSE)</f>
        <v>37.68</v>
      </c>
      <c r="G11" s="10">
        <f>+VLOOKUP($B11,Gesamt!$A$5:$G$289,6,FALSE)</f>
        <v>37.41</v>
      </c>
      <c r="H11" s="10">
        <f>+VLOOKUP($B11,Gesamt!$A$5:$H$289,7,FALSE)</f>
        <v>37.39</v>
      </c>
      <c r="I11" s="10">
        <f>+VLOOKUP($B11,Gesamt!$A$5:$I$289,8,FALSE)</f>
        <v>37.78</v>
      </c>
      <c r="J11" s="10">
        <f>+VLOOKUP($B11,Gesamt!$A$5:$Q$289,9,FALSE)</f>
        <v>0</v>
      </c>
      <c r="K11" s="10">
        <f>+VLOOKUP($B11,Gesamt!$A$5:$Q$289,10,FALSE)</f>
        <v>0</v>
      </c>
      <c r="L11" s="10">
        <f>+VLOOKUP($B11,Gesamt!$A$5:$Q$289,11,FALSE)</f>
        <v>0</v>
      </c>
      <c r="M11" s="10">
        <f>+VLOOKUP($B11,Gesamt!$A$5:$Q$289,12,FALSE)</f>
        <v>0</v>
      </c>
      <c r="N11" s="10">
        <f>+VLOOKUP($B11,Gesamt!$A$5:$Q$289,13,FALSE)</f>
        <v>0</v>
      </c>
      <c r="O11" s="10">
        <f>+VLOOKUP($B11,Gesamt!$A$5:$Q$289,14,FALSE)</f>
        <v>0</v>
      </c>
      <c r="P11" s="10">
        <f>+VLOOKUP($B11,Gesamt!$A$5:$Q$289,15,FALSE)</f>
        <v>0</v>
      </c>
      <c r="Q11" s="10">
        <f>+VLOOKUP($B11,Gesamt!$A$5:$Q$289,16,FALSE)</f>
        <v>0</v>
      </c>
      <c r="R11" s="10">
        <f t="shared" si="2"/>
        <v>150.26</v>
      </c>
      <c r="S11" s="8">
        <f t="shared" si="3"/>
        <v>-150.26</v>
      </c>
    </row>
    <row r="12" spans="1:19" ht="12.75">
      <c r="A12" s="1">
        <f t="shared" si="1"/>
        <v>5</v>
      </c>
      <c r="B12">
        <v>104</v>
      </c>
      <c r="C12" s="2" t="str">
        <f>+VLOOKUP($B12,Gesamt!$A$5:$D$289,2,FALSE)</f>
        <v>Kessling</v>
      </c>
      <c r="D12" s="2" t="str">
        <f>+VLOOKUP($B12,Gesamt!$A$5:$D$289,3,FALSE)</f>
        <v>Sophie</v>
      </c>
      <c r="E12" s="1" t="str">
        <f>+VLOOKUP($B12,Gesamt!$A$5:$D$289,4,FALSE)</f>
        <v>Mettingen</v>
      </c>
      <c r="F12" s="10">
        <f>+VLOOKUP($B12,Gesamt!$A$5:$F$289,5,FALSE)</f>
        <v>37.52</v>
      </c>
      <c r="G12" s="10">
        <f>+VLOOKUP($B12,Gesamt!$A$5:$G$289,6,FALSE)</f>
        <v>37.84</v>
      </c>
      <c r="H12" s="10">
        <f>+VLOOKUP($B12,Gesamt!$A$5:$H$289,7,FALSE)</f>
        <v>37.66</v>
      </c>
      <c r="I12" s="10">
        <f>+VLOOKUP($B12,Gesamt!$A$5:$I$289,8,FALSE)</f>
        <v>37.63</v>
      </c>
      <c r="J12" s="10">
        <f>+VLOOKUP($B12,Gesamt!$A$5:$Q$289,9,FALSE)</f>
        <v>0</v>
      </c>
      <c r="K12" s="10">
        <f>+VLOOKUP($B12,Gesamt!$A$5:$Q$289,10,FALSE)</f>
        <v>0</v>
      </c>
      <c r="L12" s="10">
        <f>+VLOOKUP($B12,Gesamt!$A$5:$Q$289,11,FALSE)</f>
        <v>0</v>
      </c>
      <c r="M12" s="10">
        <f>+VLOOKUP($B12,Gesamt!$A$5:$Q$289,12,FALSE)</f>
        <v>0</v>
      </c>
      <c r="N12" s="10">
        <f>+VLOOKUP($B12,Gesamt!$A$5:$Q$289,13,FALSE)</f>
        <v>0</v>
      </c>
      <c r="O12" s="10">
        <f>+VLOOKUP($B12,Gesamt!$A$5:$Q$289,14,FALSE)</f>
        <v>0</v>
      </c>
      <c r="P12" s="10">
        <f>+VLOOKUP($B12,Gesamt!$A$5:$Q$289,15,FALSE)</f>
        <v>0</v>
      </c>
      <c r="Q12" s="10">
        <f>+VLOOKUP($B12,Gesamt!$A$5:$Q$289,16,FALSE)</f>
        <v>0</v>
      </c>
      <c r="R12" s="10">
        <f t="shared" si="2"/>
        <v>150.65</v>
      </c>
      <c r="S12" s="8">
        <f t="shared" si="3"/>
        <v>-150.65</v>
      </c>
    </row>
    <row r="13" spans="1:19" ht="12.75">
      <c r="A13" s="1">
        <f t="shared" si="1"/>
        <v>6</v>
      </c>
      <c r="B13">
        <v>141</v>
      </c>
      <c r="C13" s="2" t="str">
        <f>+VLOOKUP($B13,Gesamt!$A$5:$D$289,2,FALSE)</f>
        <v>Lampe</v>
      </c>
      <c r="D13" s="2" t="str">
        <f>+VLOOKUP($B13,Gesamt!$A$5:$D$289,3,FALSE)</f>
        <v>Pia</v>
      </c>
      <c r="E13" s="1" t="str">
        <f>+VLOOKUP($B13,Gesamt!$A$5:$D$289,4,FALSE)</f>
        <v>Mettingen</v>
      </c>
      <c r="F13" s="10">
        <f>+VLOOKUP($B13,Gesamt!$A$5:$F$289,5,FALSE)</f>
        <v>37.55</v>
      </c>
      <c r="G13" s="10">
        <f>+VLOOKUP($B13,Gesamt!$A$5:$G$289,6,FALSE)</f>
        <v>38.47</v>
      </c>
      <c r="H13" s="10">
        <f>+VLOOKUP($B13,Gesamt!$A$5:$H$289,7,FALSE)</f>
        <v>37.43</v>
      </c>
      <c r="I13" s="10">
        <f>+VLOOKUP($B13,Gesamt!$A$5:$I$289,8,FALSE)</f>
        <v>37.97</v>
      </c>
      <c r="J13" s="10">
        <f>+VLOOKUP($B13,Gesamt!$A$5:$Q$289,9,FALSE)</f>
        <v>0</v>
      </c>
      <c r="K13" s="10">
        <f>+VLOOKUP($B13,Gesamt!$A$5:$Q$289,10,FALSE)</f>
        <v>0</v>
      </c>
      <c r="L13" s="10">
        <f>+VLOOKUP($B13,Gesamt!$A$5:$Q$289,11,FALSE)</f>
        <v>0</v>
      </c>
      <c r="M13" s="10">
        <f>+VLOOKUP($B13,Gesamt!$A$5:$Q$289,12,FALSE)</f>
        <v>0</v>
      </c>
      <c r="N13" s="10">
        <f>+VLOOKUP($B13,Gesamt!$A$5:$Q$289,13,FALSE)</f>
        <v>0</v>
      </c>
      <c r="O13" s="10">
        <f>+VLOOKUP($B13,Gesamt!$A$5:$Q$289,14,FALSE)</f>
        <v>0</v>
      </c>
      <c r="P13" s="10">
        <f>+VLOOKUP($B13,Gesamt!$A$5:$Q$289,15,FALSE)</f>
        <v>0</v>
      </c>
      <c r="Q13" s="10">
        <f>+VLOOKUP($B13,Gesamt!$A$5:$Q$289,16,FALSE)</f>
        <v>0</v>
      </c>
      <c r="R13" s="10">
        <f t="shared" si="2"/>
        <v>151.42</v>
      </c>
      <c r="S13" s="8">
        <f t="shared" si="3"/>
        <v>-151.42</v>
      </c>
    </row>
    <row r="14" spans="1:19" ht="12.75">
      <c r="A14" s="1">
        <f t="shared" si="1"/>
        <v>7</v>
      </c>
      <c r="B14">
        <v>156</v>
      </c>
      <c r="C14" s="2" t="str">
        <f>+VLOOKUP($B14,Gesamt!$A$5:$D$289,2,FALSE)</f>
        <v>Schröder</v>
      </c>
      <c r="D14" s="2" t="str">
        <f>+VLOOKUP($B14,Gesamt!$A$5:$D$289,3,FALSE)</f>
        <v>Maximilian</v>
      </c>
      <c r="E14" s="1" t="str">
        <f>+VLOOKUP($B14,Gesamt!$A$5:$D$289,4,FALSE)</f>
        <v>Friedrichsfeld</v>
      </c>
      <c r="F14" s="10">
        <f>+VLOOKUP($B14,Gesamt!$A$5:$F$289,5,FALSE)</f>
        <v>37.99</v>
      </c>
      <c r="G14" s="10">
        <f>+VLOOKUP($B14,Gesamt!$A$5:$G$289,6,FALSE)</f>
        <v>38.06</v>
      </c>
      <c r="H14" s="10">
        <f>+VLOOKUP($B14,Gesamt!$A$5:$H$289,7,FALSE)</f>
        <v>37.58</v>
      </c>
      <c r="I14" s="10">
        <f>+VLOOKUP($B14,Gesamt!$A$5:$I$289,8,FALSE)</f>
        <v>37.8</v>
      </c>
      <c r="J14" s="10">
        <f>+VLOOKUP($B14,Gesamt!$A$5:$Q$289,9,FALSE)</f>
        <v>0</v>
      </c>
      <c r="K14" s="10">
        <f>+VLOOKUP($B14,Gesamt!$A$5:$Q$289,10,FALSE)</f>
        <v>0</v>
      </c>
      <c r="L14" s="10">
        <f>+VLOOKUP($B14,Gesamt!$A$5:$Q$289,11,FALSE)</f>
        <v>0</v>
      </c>
      <c r="M14" s="10">
        <f>+VLOOKUP($B14,Gesamt!$A$5:$Q$289,12,FALSE)</f>
        <v>0</v>
      </c>
      <c r="N14" s="10">
        <f>+VLOOKUP($B14,Gesamt!$A$5:$Q$289,13,FALSE)</f>
        <v>0</v>
      </c>
      <c r="O14" s="10">
        <f>+VLOOKUP($B14,Gesamt!$A$5:$Q$289,14,FALSE)</f>
        <v>0</v>
      </c>
      <c r="P14" s="10">
        <f>+VLOOKUP($B14,Gesamt!$A$5:$Q$289,15,FALSE)</f>
        <v>0</v>
      </c>
      <c r="Q14" s="10">
        <f>+VLOOKUP($B14,Gesamt!$A$5:$Q$289,16,FALSE)</f>
        <v>0</v>
      </c>
      <c r="R14" s="10">
        <f t="shared" si="2"/>
        <v>151.43</v>
      </c>
      <c r="S14" s="8">
        <f t="shared" si="3"/>
        <v>-151.43</v>
      </c>
    </row>
    <row r="15" spans="1:19" ht="12.75">
      <c r="A15" s="1">
        <f t="shared" si="1"/>
        <v>8</v>
      </c>
      <c r="B15">
        <v>135</v>
      </c>
      <c r="C15" s="2" t="str">
        <f>+VLOOKUP($B15,Gesamt!$A$5:$D$289,2,FALSE)</f>
        <v>Lutterbach</v>
      </c>
      <c r="D15" s="2" t="str">
        <f>+VLOOKUP($B15,Gesamt!$A$5:$D$289,3,FALSE)</f>
        <v>Eric</v>
      </c>
      <c r="E15" s="1" t="str">
        <f>+VLOOKUP($B15,Gesamt!$A$5:$D$289,4,FALSE)</f>
        <v>Simmerath</v>
      </c>
      <c r="F15" s="10">
        <f>+VLOOKUP($B15,Gesamt!$A$5:$F$289,5,FALSE)</f>
        <v>38.39</v>
      </c>
      <c r="G15" s="10">
        <f>+VLOOKUP($B15,Gesamt!$A$5:$G$289,6,FALSE)</f>
        <v>38.36</v>
      </c>
      <c r="H15" s="10">
        <f>+VLOOKUP($B15,Gesamt!$A$5:$H$289,7,FALSE)</f>
        <v>37.82</v>
      </c>
      <c r="I15" s="10">
        <f>+VLOOKUP($B15,Gesamt!$A$5:$I$289,8,FALSE)</f>
        <v>36.88</v>
      </c>
      <c r="J15" s="10">
        <f>+VLOOKUP($B15,Gesamt!$A$5:$Q$289,9,FALSE)</f>
        <v>0</v>
      </c>
      <c r="K15" s="10">
        <f>+VLOOKUP($B15,Gesamt!$A$5:$Q$289,10,FALSE)</f>
        <v>0</v>
      </c>
      <c r="L15" s="10">
        <f>+VLOOKUP($B15,Gesamt!$A$5:$Q$289,11,FALSE)</f>
        <v>0</v>
      </c>
      <c r="M15" s="10">
        <f>+VLOOKUP($B15,Gesamt!$A$5:$Q$289,12,FALSE)</f>
        <v>0</v>
      </c>
      <c r="N15" s="10">
        <f>+VLOOKUP($B15,Gesamt!$A$5:$Q$289,13,FALSE)</f>
        <v>0</v>
      </c>
      <c r="O15" s="10">
        <f>+VLOOKUP($B15,Gesamt!$A$5:$Q$289,14,FALSE)</f>
        <v>0</v>
      </c>
      <c r="P15" s="10">
        <f>+VLOOKUP($B15,Gesamt!$A$5:$Q$289,15,FALSE)</f>
        <v>0</v>
      </c>
      <c r="Q15" s="10">
        <f>+VLOOKUP($B15,Gesamt!$A$5:$Q$289,16,FALSE)</f>
        <v>0</v>
      </c>
      <c r="R15" s="10">
        <f t="shared" si="2"/>
        <v>151.45</v>
      </c>
      <c r="S15" s="8">
        <f t="shared" si="3"/>
        <v>-151.45</v>
      </c>
    </row>
    <row r="16" spans="1:19" ht="12.75">
      <c r="A16" s="1">
        <f t="shared" si="1"/>
        <v>9</v>
      </c>
      <c r="B16">
        <v>151</v>
      </c>
      <c r="C16" s="2" t="str">
        <f>+VLOOKUP($B16,Gesamt!$A$5:$D$289,2,FALSE)</f>
        <v>Lengowski</v>
      </c>
      <c r="D16" s="2" t="str">
        <f>+VLOOKUP($B16,Gesamt!$A$5:$D$289,3,FALSE)</f>
        <v>Max</v>
      </c>
      <c r="E16" s="1" t="str">
        <f>+VLOOKUP($B16,Gesamt!$A$5:$D$289,4,FALSE)</f>
        <v>Havixbeck</v>
      </c>
      <c r="F16" s="10">
        <f>+VLOOKUP($B16,Gesamt!$A$5:$F$289,5,FALSE)</f>
        <v>38.03</v>
      </c>
      <c r="G16" s="10">
        <f>+VLOOKUP($B16,Gesamt!$A$5:$G$289,6,FALSE)</f>
        <v>37.62</v>
      </c>
      <c r="H16" s="10">
        <f>+VLOOKUP($B16,Gesamt!$A$5:$H$289,7,FALSE)</f>
        <v>38.77</v>
      </c>
      <c r="I16" s="10">
        <f>+VLOOKUP($B16,Gesamt!$A$5:$I$289,8,FALSE)</f>
        <v>37.45</v>
      </c>
      <c r="J16" s="10">
        <f>+VLOOKUP($B16,Gesamt!$A$5:$Q$289,9,FALSE)</f>
        <v>0</v>
      </c>
      <c r="K16" s="10">
        <f>+VLOOKUP($B16,Gesamt!$A$5:$Q$289,10,FALSE)</f>
        <v>0</v>
      </c>
      <c r="L16" s="10">
        <f>+VLOOKUP($B16,Gesamt!$A$5:$Q$289,11,FALSE)</f>
        <v>0</v>
      </c>
      <c r="M16" s="10">
        <f>+VLOOKUP($B16,Gesamt!$A$5:$Q$289,12,FALSE)</f>
        <v>0</v>
      </c>
      <c r="N16" s="10">
        <f>+VLOOKUP($B16,Gesamt!$A$5:$Q$289,13,FALSE)</f>
        <v>0</v>
      </c>
      <c r="O16" s="10">
        <f>+VLOOKUP($B16,Gesamt!$A$5:$Q$289,14,FALSE)</f>
        <v>0</v>
      </c>
      <c r="P16" s="10">
        <f>+VLOOKUP($B16,Gesamt!$A$5:$Q$289,15,FALSE)</f>
        <v>0</v>
      </c>
      <c r="Q16" s="10">
        <f>+VLOOKUP($B16,Gesamt!$A$5:$Q$289,16,FALSE)</f>
        <v>0</v>
      </c>
      <c r="R16" s="10">
        <f t="shared" si="2"/>
        <v>151.87</v>
      </c>
      <c r="S16" s="8">
        <f t="shared" si="3"/>
        <v>-151.87</v>
      </c>
    </row>
    <row r="17" spans="1:19" ht="12.75">
      <c r="A17" s="1">
        <f t="shared" si="1"/>
        <v>10</v>
      </c>
      <c r="B17">
        <v>125</v>
      </c>
      <c r="C17" s="2" t="str">
        <f>+VLOOKUP($B17,Gesamt!$A$5:$D$289,2,FALSE)</f>
        <v>Becker</v>
      </c>
      <c r="D17" s="2" t="str">
        <f>+VLOOKUP($B17,Gesamt!$A$5:$D$289,3,FALSE)</f>
        <v>Robin</v>
      </c>
      <c r="E17" s="1" t="str">
        <f>+VLOOKUP($B17,Gesamt!$A$5:$D$289,4,FALSE)</f>
        <v>Bergkamen</v>
      </c>
      <c r="F17" s="10">
        <f>+VLOOKUP($B17,Gesamt!$A$5:$F$289,5,FALSE)</f>
        <v>38.08</v>
      </c>
      <c r="G17" s="10">
        <f>+VLOOKUP($B17,Gesamt!$A$5:$G$289,6,FALSE)</f>
        <v>38.26</v>
      </c>
      <c r="H17" s="10">
        <f>+VLOOKUP($B17,Gesamt!$A$5:$H$289,7,FALSE)</f>
        <v>38.05</v>
      </c>
      <c r="I17" s="10">
        <f>+VLOOKUP($B17,Gesamt!$A$5:$I$289,8,FALSE)</f>
        <v>37.61</v>
      </c>
      <c r="J17" s="10">
        <f>+VLOOKUP($B17,Gesamt!$A$5:$Q$289,9,FALSE)</f>
        <v>0</v>
      </c>
      <c r="K17" s="10">
        <f>+VLOOKUP($B17,Gesamt!$A$5:$Q$289,10,FALSE)</f>
        <v>0</v>
      </c>
      <c r="L17" s="10">
        <f>+VLOOKUP($B17,Gesamt!$A$5:$Q$289,11,FALSE)</f>
        <v>0</v>
      </c>
      <c r="M17" s="10">
        <f>+VLOOKUP($B17,Gesamt!$A$5:$Q$289,12,FALSE)</f>
        <v>0</v>
      </c>
      <c r="N17" s="10">
        <f>+VLOOKUP($B17,Gesamt!$A$5:$Q$289,13,FALSE)</f>
        <v>0</v>
      </c>
      <c r="O17" s="10">
        <f>+VLOOKUP($B17,Gesamt!$A$5:$Q$289,14,FALSE)</f>
        <v>0</v>
      </c>
      <c r="P17" s="10">
        <f>+VLOOKUP($B17,Gesamt!$A$5:$Q$289,15,FALSE)</f>
        <v>0</v>
      </c>
      <c r="Q17" s="10">
        <f>+VLOOKUP($B17,Gesamt!$A$5:$Q$289,16,FALSE)</f>
        <v>0</v>
      </c>
      <c r="R17" s="10">
        <f>(F17*$F$4+G17*$G$4+H17*$H$4+I17*$I$4+J17*$J$4+K17*$K$4+L17*$F$4+M17*$G$4+N17*$H$4+O17*$I$4+P17*$J$4+Q17*$J$4)</f>
        <v>152</v>
      </c>
      <c r="S17" s="8">
        <f t="shared" si="3"/>
        <v>-152</v>
      </c>
    </row>
    <row r="18" spans="1:19" ht="12.75">
      <c r="A18" s="1">
        <f t="shared" si="1"/>
        <v>11</v>
      </c>
      <c r="B18">
        <v>103</v>
      </c>
      <c r="C18" s="2" t="str">
        <f>+VLOOKUP($B18,Gesamt!$A$5:$D$289,2,FALSE)</f>
        <v>Freudenstein</v>
      </c>
      <c r="D18" s="2" t="str">
        <f>+VLOOKUP($B18,Gesamt!$A$5:$D$289,3,FALSE)</f>
        <v>Rieke</v>
      </c>
      <c r="E18" s="1" t="str">
        <f>+VLOOKUP($B18,Gesamt!$A$5:$D$289,4,FALSE)</f>
        <v>Mettingen</v>
      </c>
      <c r="F18" s="10">
        <f>+VLOOKUP($B18,Gesamt!$A$5:$F$289,5,FALSE)</f>
        <v>38.08</v>
      </c>
      <c r="G18" s="10">
        <f>+VLOOKUP($B18,Gesamt!$A$5:$G$289,6,FALSE)</f>
        <v>37.97</v>
      </c>
      <c r="H18" s="10">
        <f>+VLOOKUP($B18,Gesamt!$A$5:$H$289,7,FALSE)</f>
        <v>38.18</v>
      </c>
      <c r="I18" s="10">
        <f>+VLOOKUP($B18,Gesamt!$A$5:$I$289,8,FALSE)</f>
        <v>37.97</v>
      </c>
      <c r="J18" s="10">
        <f>+VLOOKUP($B18,Gesamt!$A$5:$Q$289,9,FALSE)</f>
        <v>0</v>
      </c>
      <c r="K18" s="10">
        <f>+VLOOKUP($B18,Gesamt!$A$5:$Q$289,10,FALSE)</f>
        <v>0</v>
      </c>
      <c r="L18" s="10">
        <f>+VLOOKUP($B18,Gesamt!$A$5:$Q$289,11,FALSE)</f>
        <v>0</v>
      </c>
      <c r="M18" s="10">
        <f>+VLOOKUP($B18,Gesamt!$A$5:$Q$289,12,FALSE)</f>
        <v>0</v>
      </c>
      <c r="N18" s="10">
        <f>+VLOOKUP($B18,Gesamt!$A$5:$Q$289,13,FALSE)</f>
        <v>0</v>
      </c>
      <c r="O18" s="10">
        <f>+VLOOKUP($B18,Gesamt!$A$5:$Q$289,14,FALSE)</f>
        <v>0</v>
      </c>
      <c r="P18" s="10">
        <f>+VLOOKUP($B18,Gesamt!$A$5:$Q$289,15,FALSE)</f>
        <v>0</v>
      </c>
      <c r="Q18" s="10">
        <f>+VLOOKUP($B18,Gesamt!$A$5:$Q$289,16,FALSE)</f>
        <v>0</v>
      </c>
      <c r="R18" s="10">
        <f>(F18*$F$4+G18*$G$4+H18*$H$4+I18*$I$4+J18*$J$4+K18*$K$4+L18*$F$4+M18*$G$4+N18*$H$4+O18*$I$4+P18*$J$4+Q18*$J$4)</f>
        <v>152.2</v>
      </c>
      <c r="S18" s="8">
        <f>IF(R18&gt;0,R18*-1,-1000)</f>
        <v>-152.2</v>
      </c>
    </row>
    <row r="19" spans="1:19" ht="12.75">
      <c r="A19" s="1">
        <f t="shared" si="1"/>
        <v>12</v>
      </c>
      <c r="B19">
        <v>111</v>
      </c>
      <c r="C19" s="2" t="str">
        <f>+VLOOKUP($B19,Gesamt!$A$5:$D$289,2,FALSE)</f>
        <v>Schlösser</v>
      </c>
      <c r="D19" s="2" t="str">
        <f>+VLOOKUP($B19,Gesamt!$A$5:$D$289,3,FALSE)</f>
        <v>Timon</v>
      </c>
      <c r="E19" s="1" t="str">
        <f>+VLOOKUP($B19,Gesamt!$A$5:$D$289,4,FALSE)</f>
        <v>Stromberg</v>
      </c>
      <c r="F19" s="10">
        <f>+VLOOKUP($B19,Gesamt!$A$5:$F$289,5,FALSE)</f>
        <v>37.9</v>
      </c>
      <c r="G19" s="10">
        <f>+VLOOKUP($B19,Gesamt!$A$5:$G$289,6,FALSE)</f>
        <v>38.66</v>
      </c>
      <c r="H19" s="10">
        <f>+VLOOKUP($B19,Gesamt!$A$5:$H$289,7,FALSE)</f>
        <v>37.85</v>
      </c>
      <c r="I19" s="10">
        <f>+VLOOKUP($B19,Gesamt!$A$5:$I$289,8,FALSE)</f>
        <v>38.54</v>
      </c>
      <c r="J19" s="10">
        <f>+VLOOKUP($B19,Gesamt!$A$5:$Q$289,9,FALSE)</f>
        <v>0</v>
      </c>
      <c r="K19" s="10">
        <f>+VLOOKUP($B19,Gesamt!$A$5:$Q$289,10,FALSE)</f>
        <v>0</v>
      </c>
      <c r="L19" s="10">
        <f>+VLOOKUP($B19,Gesamt!$A$5:$Q$289,11,FALSE)</f>
        <v>0</v>
      </c>
      <c r="M19" s="10">
        <f>+VLOOKUP($B19,Gesamt!$A$5:$Q$289,12,FALSE)</f>
        <v>0</v>
      </c>
      <c r="N19" s="10">
        <f>+VLOOKUP($B19,Gesamt!$A$5:$Q$289,13,FALSE)</f>
        <v>0</v>
      </c>
      <c r="O19" s="10">
        <f>+VLOOKUP($B19,Gesamt!$A$5:$Q$289,14,FALSE)</f>
        <v>0</v>
      </c>
      <c r="P19" s="10">
        <f>+VLOOKUP($B19,Gesamt!$A$5:$Q$289,15,FALSE)</f>
        <v>0</v>
      </c>
      <c r="Q19" s="10">
        <f>+VLOOKUP($B19,Gesamt!$A$5:$Q$289,16,FALSE)</f>
        <v>0</v>
      </c>
      <c r="R19" s="10">
        <f>(F19*$F$4+G19*$G$4+H19*$H$4+I19*$I$4+J19*$J$4+K19*$K$4+L19*$F$4+M19*$G$4+N19*$H$4+O19*$I$4+P19*$J$4+Q19*$J$4)</f>
        <v>152.95</v>
      </c>
      <c r="S19" s="8">
        <f t="shared" si="3"/>
        <v>-152.95</v>
      </c>
    </row>
    <row r="20" spans="1:19" ht="12.75">
      <c r="A20" s="1">
        <f t="shared" si="1"/>
        <v>13</v>
      </c>
      <c r="B20" s="6">
        <v>154</v>
      </c>
      <c r="C20" s="2" t="str">
        <f>+VLOOKUP($B20,Gesamt!$A$5:$D$289,2,FALSE)</f>
        <v>Nieland</v>
      </c>
      <c r="D20" s="2" t="str">
        <f>+VLOOKUP($B20,Gesamt!$A$5:$D$289,3,FALSE)</f>
        <v>Thilo</v>
      </c>
      <c r="E20" s="1" t="str">
        <f>+VLOOKUP($B20,Gesamt!$A$5:$D$289,4,FALSE)</f>
        <v>Havixbeck</v>
      </c>
      <c r="F20" s="10">
        <f>+VLOOKUP($B20,Gesamt!$A$5:$F$289,5,FALSE)</f>
        <v>40.19</v>
      </c>
      <c r="G20" s="10">
        <f>+VLOOKUP($B20,Gesamt!$A$5:$G$289,6,FALSE)</f>
        <v>41.54</v>
      </c>
      <c r="H20" s="10">
        <f>+VLOOKUP($B20,Gesamt!$A$5:$H$289,7,FALSE)</f>
        <v>39.75</v>
      </c>
      <c r="I20" s="10">
        <f>+VLOOKUP($B20,Gesamt!$A$5:$I$289,8,FALSE)</f>
        <v>40.61</v>
      </c>
      <c r="J20" s="10">
        <f>+VLOOKUP($B20,Gesamt!$A$5:$Q$289,9,FALSE)</f>
        <v>0</v>
      </c>
      <c r="K20" s="10">
        <f>+VLOOKUP($B20,Gesamt!$A$5:$Q$289,10,FALSE)</f>
        <v>0</v>
      </c>
      <c r="L20" s="10">
        <f>+VLOOKUP($B20,Gesamt!$A$5:$Q$289,11,FALSE)</f>
        <v>0</v>
      </c>
      <c r="M20" s="10">
        <f>+VLOOKUP($B20,Gesamt!$A$5:$Q$289,12,FALSE)</f>
        <v>0</v>
      </c>
      <c r="N20" s="10">
        <f>+VLOOKUP($B20,Gesamt!$A$5:$Q$289,13,FALSE)</f>
        <v>0</v>
      </c>
      <c r="O20" s="10">
        <f>+VLOOKUP($B20,Gesamt!$A$5:$Q$289,14,FALSE)</f>
        <v>0</v>
      </c>
      <c r="P20" s="10">
        <f>+VLOOKUP($B20,Gesamt!$A$5:$Q$289,15,FALSE)</f>
        <v>0</v>
      </c>
      <c r="Q20" s="10">
        <f>+VLOOKUP($B20,Gesamt!$A$5:$Q$289,16,FALSE)</f>
        <v>0</v>
      </c>
      <c r="R20" s="10">
        <f>(F20*$F$4+G20*$G$4+H20*$H$4+I20*$I$4+J20*$J$4+K20*$K$4+L20*$F$4+M20*$G$4+N20*$H$4+O20*$I$4+P20*$J$4+Q20*$J$4)</f>
        <v>162.09</v>
      </c>
      <c r="S20" s="8">
        <f t="shared" si="3"/>
        <v>-162.09</v>
      </c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3:U30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MIN(F8:F30)</f>
        <v>35.95</v>
      </c>
      <c r="G5" s="10">
        <f t="shared" si="0"/>
        <v>35.98</v>
      </c>
      <c r="H5" s="10">
        <f t="shared" si="0"/>
        <v>35.35</v>
      </c>
      <c r="I5" s="10">
        <f t="shared" si="0"/>
        <v>35.1</v>
      </c>
      <c r="J5" s="10">
        <f t="shared" si="0"/>
        <v>0</v>
      </c>
      <c r="K5" s="10">
        <f t="shared" si="0"/>
        <v>0</v>
      </c>
    </row>
    <row r="6" spans="12:17" ht="12.75">
      <c r="L6" s="20" t="s">
        <v>16</v>
      </c>
      <c r="M6" s="20"/>
      <c r="N6" s="20"/>
      <c r="O6" s="20"/>
      <c r="P6" s="20"/>
      <c r="Q6" s="20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 aca="true" t="shared" si="1" ref="A8:A30">IF(R8&gt;0,RANK(S8,S$1:S$65536),0)</f>
        <v>1</v>
      </c>
      <c r="B8">
        <v>303</v>
      </c>
      <c r="C8" s="2" t="str">
        <f>+VLOOKUP($B8,Gesamt!$A$5:$D$289,2,FALSE)</f>
        <v>van Loo</v>
      </c>
      <c r="D8" s="2" t="str">
        <f>+VLOOKUP($B8,Gesamt!$A$5:$D$289,3,FALSE)</f>
        <v>Julian</v>
      </c>
      <c r="E8" s="1" t="str">
        <f>+VLOOKUP($B8,Gesamt!$A$5:$D$289,4,FALSE)</f>
        <v>Con-Aktion</v>
      </c>
      <c r="F8" s="10">
        <f>+VLOOKUP($B8,Gesamt!$A$5:$F$289,5,FALSE)</f>
        <v>36.09</v>
      </c>
      <c r="G8" s="10">
        <f>+VLOOKUP($B8,Gesamt!$A$5:$G$289,6,FALSE)</f>
        <v>35.98</v>
      </c>
      <c r="H8" s="10">
        <f>+VLOOKUP($B8,Gesamt!$A$5:$H$289,7,FALSE)</f>
        <v>35.35</v>
      </c>
      <c r="I8" s="10">
        <f>+VLOOKUP($B8,Gesamt!$A$5:$I$289,8,FALSE)</f>
        <v>35.29</v>
      </c>
      <c r="J8" s="10">
        <f>+VLOOKUP($B8,Gesamt!$A$5:$Q$289,9,FALSE)</f>
        <v>0</v>
      </c>
      <c r="K8" s="10">
        <f>+VLOOKUP($B8,Gesamt!$A$5:$Q$289,10,FALSE)</f>
        <v>0</v>
      </c>
      <c r="L8" s="10">
        <f>+VLOOKUP($B8,Gesamt!$A$5:$Q$289,11,FALSE)</f>
        <v>0</v>
      </c>
      <c r="M8" s="10">
        <f>+VLOOKUP($B8,Gesamt!$A$5:$Q$289,12,FALSE)</f>
        <v>0</v>
      </c>
      <c r="N8" s="10">
        <f>+VLOOKUP($B8,Gesamt!$A$5:$Q$289,13,FALSE)</f>
        <v>0</v>
      </c>
      <c r="O8" s="10">
        <f>+VLOOKUP($B8,Gesamt!$A$5:$Q$289,14,FALSE)</f>
        <v>0</v>
      </c>
      <c r="P8" s="10">
        <f>+VLOOKUP($B8,Gesamt!$A$5:$Q$289,15,FALSE)</f>
        <v>0</v>
      </c>
      <c r="Q8" s="10">
        <f>+VLOOKUP($B8,Gesamt!$A$5:$Q$289,16,FALSE)</f>
        <v>0</v>
      </c>
      <c r="R8" s="10">
        <f aca="true" t="shared" si="2" ref="R8:R30">(F8*$F$4+G8*$G$4+H8*$H$4+I8*$I$4+J8*$J$4+K8*$K$4+L8*$F$4+M8*$G$4+N8*$H$4+O8*$I$4+P8*$J$4+Q8*$J$4)</f>
        <v>142.71</v>
      </c>
      <c r="S8" s="8">
        <f aca="true" t="shared" si="3" ref="S8:S30">IF(R8&gt;0,R8*-1,-1000)</f>
        <v>-142.71</v>
      </c>
    </row>
    <row r="9" spans="1:19" ht="12.75">
      <c r="A9" s="1">
        <f t="shared" si="1"/>
        <v>2</v>
      </c>
      <c r="B9">
        <v>320</v>
      </c>
      <c r="C9" s="2" t="str">
        <f>+VLOOKUP($B9,Gesamt!$A$5:$D$289,2,FALSE)</f>
        <v>Gößling</v>
      </c>
      <c r="D9" s="2" t="str">
        <f>+VLOOKUP($B9,Gesamt!$A$5:$D$289,3,FALSE)</f>
        <v>Jannik</v>
      </c>
      <c r="E9" s="1" t="str">
        <f>+VLOOKUP($B9,Gesamt!$A$5:$D$289,4,FALSE)</f>
        <v>Mettingen</v>
      </c>
      <c r="F9" s="10">
        <f>+VLOOKUP($B9,Gesamt!$A$5:$F$289,5,FALSE)</f>
        <v>36.25</v>
      </c>
      <c r="G9" s="10">
        <f>+VLOOKUP($B9,Gesamt!$A$5:$G$289,6,FALSE)</f>
        <v>36.04</v>
      </c>
      <c r="H9" s="10">
        <f>+VLOOKUP($B9,Gesamt!$A$5:$H$289,7,FALSE)</f>
        <v>35.81</v>
      </c>
      <c r="I9" s="10">
        <f>+VLOOKUP($B9,Gesamt!$A$5:$I$289,8,FALSE)</f>
        <v>35.1</v>
      </c>
      <c r="J9" s="10">
        <f>+VLOOKUP($B9,Gesamt!$A$5:$Q$289,9,FALSE)</f>
        <v>0</v>
      </c>
      <c r="K9" s="10">
        <f>+VLOOKUP($B9,Gesamt!$A$5:$Q$289,10,FALSE)</f>
        <v>0</v>
      </c>
      <c r="L9" s="10">
        <f>+VLOOKUP($B9,Gesamt!$A$5:$Q$289,11,FALSE)</f>
        <v>0</v>
      </c>
      <c r="M9" s="10">
        <f>+VLOOKUP($B9,Gesamt!$A$5:$Q$289,12,FALSE)</f>
        <v>0</v>
      </c>
      <c r="N9" s="10">
        <f>+VLOOKUP($B9,Gesamt!$A$5:$Q$289,13,FALSE)</f>
        <v>0</v>
      </c>
      <c r="O9" s="10">
        <f>+VLOOKUP($B9,Gesamt!$A$5:$Q$289,14,FALSE)</f>
        <v>0</v>
      </c>
      <c r="P9" s="10">
        <f>+VLOOKUP($B9,Gesamt!$A$5:$Q$289,15,FALSE)</f>
        <v>0</v>
      </c>
      <c r="Q9" s="10">
        <f>+VLOOKUP($B9,Gesamt!$A$5:$Q$289,16,FALSE)</f>
        <v>0</v>
      </c>
      <c r="R9" s="10">
        <f t="shared" si="2"/>
        <v>143.2</v>
      </c>
      <c r="S9" s="8">
        <f t="shared" si="3"/>
        <v>-143.2</v>
      </c>
    </row>
    <row r="10" spans="1:19" ht="12.75">
      <c r="A10" s="1">
        <f t="shared" si="1"/>
        <v>3</v>
      </c>
      <c r="B10">
        <v>323</v>
      </c>
      <c r="C10" s="2" t="str">
        <f>+VLOOKUP($B10,Gesamt!$A$5:$D$289,2,FALSE)</f>
        <v>Claus</v>
      </c>
      <c r="D10" s="2" t="str">
        <f>+VLOOKUP($B10,Gesamt!$A$5:$D$289,3,FALSE)</f>
        <v>Isabell</v>
      </c>
      <c r="E10" s="1" t="str">
        <f>+VLOOKUP($B10,Gesamt!$A$5:$D$289,4,FALSE)</f>
        <v>Bergkamen</v>
      </c>
      <c r="F10" s="10">
        <f>+VLOOKUP($B10,Gesamt!$A$5:$F$289,5,FALSE)</f>
        <v>36.23</v>
      </c>
      <c r="G10" s="10">
        <f>+VLOOKUP($B10,Gesamt!$A$5:$G$289,6,FALSE)</f>
        <v>36.14</v>
      </c>
      <c r="H10" s="10">
        <f>+VLOOKUP($B10,Gesamt!$A$5:$H$289,7,FALSE)</f>
        <v>35.64</v>
      </c>
      <c r="I10" s="10">
        <f>+VLOOKUP($B10,Gesamt!$A$5:$I$289,8,FALSE)</f>
        <v>35.41</v>
      </c>
      <c r="J10" s="10">
        <f>+VLOOKUP($B10,Gesamt!$A$5:$Q$289,9,FALSE)</f>
        <v>0</v>
      </c>
      <c r="K10" s="10">
        <f>+VLOOKUP($B10,Gesamt!$A$5:$Q$289,10,FALSE)</f>
        <v>0</v>
      </c>
      <c r="L10" s="10">
        <f>+VLOOKUP($B10,Gesamt!$A$5:$Q$289,11,FALSE)</f>
        <v>0</v>
      </c>
      <c r="M10" s="10">
        <f>+VLOOKUP($B10,Gesamt!$A$5:$Q$289,12,FALSE)</f>
        <v>0</v>
      </c>
      <c r="N10" s="10">
        <f>+VLOOKUP($B10,Gesamt!$A$5:$Q$289,13,FALSE)</f>
        <v>0</v>
      </c>
      <c r="O10" s="10">
        <f>+VLOOKUP($B10,Gesamt!$A$5:$Q$289,14,FALSE)</f>
        <v>0</v>
      </c>
      <c r="P10" s="10">
        <f>+VLOOKUP($B10,Gesamt!$A$5:$Q$289,15,FALSE)</f>
        <v>0</v>
      </c>
      <c r="Q10" s="10">
        <f>+VLOOKUP($B10,Gesamt!$A$5:$Q$289,16,FALSE)</f>
        <v>0</v>
      </c>
      <c r="R10" s="10">
        <f t="shared" si="2"/>
        <v>143.42</v>
      </c>
      <c r="S10" s="8">
        <f t="shared" si="3"/>
        <v>-143.42</v>
      </c>
    </row>
    <row r="11" spans="1:19" ht="12.75">
      <c r="A11" s="1">
        <f t="shared" si="1"/>
        <v>4</v>
      </c>
      <c r="B11">
        <v>305</v>
      </c>
      <c r="C11" s="2" t="str">
        <f>+VLOOKUP($B11,Gesamt!$A$5:$D$289,2,FALSE)</f>
        <v>Stoll</v>
      </c>
      <c r="D11" s="2" t="str">
        <f>+VLOOKUP($B11,Gesamt!$A$5:$D$289,3,FALSE)</f>
        <v>Charlotte</v>
      </c>
      <c r="E11" s="1" t="str">
        <f>+VLOOKUP($B11,Gesamt!$A$5:$D$289,4,FALSE)</f>
        <v>Stromberg</v>
      </c>
      <c r="F11" s="10">
        <f>+VLOOKUP($B11,Gesamt!$A$5:$F$289,5,FALSE)</f>
        <v>35.95</v>
      </c>
      <c r="G11" s="10">
        <f>+VLOOKUP($B11,Gesamt!$A$5:$G$289,6,FALSE)</f>
        <v>36.46</v>
      </c>
      <c r="H11" s="10">
        <f>+VLOOKUP($B11,Gesamt!$A$5:$H$289,7,FALSE)</f>
        <v>35.68</v>
      </c>
      <c r="I11" s="10">
        <f>+VLOOKUP($B11,Gesamt!$A$5:$I$289,8,FALSE)</f>
        <v>35.86</v>
      </c>
      <c r="J11" s="10">
        <f>+VLOOKUP($B11,Gesamt!$A$5:$Q$289,9,FALSE)</f>
        <v>0</v>
      </c>
      <c r="K11" s="10">
        <f>+VLOOKUP($B11,Gesamt!$A$5:$Q$289,10,FALSE)</f>
        <v>0</v>
      </c>
      <c r="L11" s="10">
        <f>+VLOOKUP($B11,Gesamt!$A$5:$Q$289,11,FALSE)</f>
        <v>0</v>
      </c>
      <c r="M11" s="10">
        <f>+VLOOKUP($B11,Gesamt!$A$5:$Q$289,12,FALSE)</f>
        <v>0</v>
      </c>
      <c r="N11" s="10">
        <f>+VLOOKUP($B11,Gesamt!$A$5:$Q$289,13,FALSE)</f>
        <v>0</v>
      </c>
      <c r="O11" s="10">
        <f>+VLOOKUP($B11,Gesamt!$A$5:$Q$289,14,FALSE)</f>
        <v>0</v>
      </c>
      <c r="P11" s="10">
        <f>+VLOOKUP($B11,Gesamt!$A$5:$Q$289,15,FALSE)</f>
        <v>0</v>
      </c>
      <c r="Q11" s="10">
        <f>+VLOOKUP($B11,Gesamt!$A$5:$Q$289,16,FALSE)</f>
        <v>0</v>
      </c>
      <c r="R11" s="10">
        <f t="shared" si="2"/>
        <v>143.95</v>
      </c>
      <c r="S11" s="8">
        <f t="shared" si="3"/>
        <v>-143.95</v>
      </c>
    </row>
    <row r="12" spans="1:19" ht="12.75">
      <c r="A12" s="1">
        <f t="shared" si="1"/>
        <v>5</v>
      </c>
      <c r="B12">
        <v>301</v>
      </c>
      <c r="C12" s="2" t="str">
        <f>+VLOOKUP($B12,Gesamt!$A$5:$D$289,2,FALSE)</f>
        <v>Gößling</v>
      </c>
      <c r="D12" s="2" t="str">
        <f>+VLOOKUP($B12,Gesamt!$A$5:$D$289,3,FALSE)</f>
        <v>Jule</v>
      </c>
      <c r="E12" s="1" t="str">
        <f>+VLOOKUP($B12,Gesamt!$A$5:$D$289,4,FALSE)</f>
        <v>Mettingen</v>
      </c>
      <c r="F12" s="10">
        <f>+VLOOKUP($B12,Gesamt!$A$5:$F$289,5,FALSE)</f>
        <v>36.05</v>
      </c>
      <c r="G12" s="10">
        <f>+VLOOKUP($B12,Gesamt!$A$5:$G$289,6,FALSE)</f>
        <v>36.6</v>
      </c>
      <c r="H12" s="10">
        <f>+VLOOKUP($B12,Gesamt!$A$5:$H$289,7,FALSE)</f>
        <v>35.69</v>
      </c>
      <c r="I12" s="10">
        <f>+VLOOKUP($B12,Gesamt!$A$5:$I$289,8,FALSE)</f>
        <v>35.76</v>
      </c>
      <c r="J12" s="10">
        <f>+VLOOKUP($B12,Gesamt!$A$5:$Q$289,9,FALSE)</f>
        <v>0</v>
      </c>
      <c r="K12" s="10">
        <f>+VLOOKUP($B12,Gesamt!$A$5:$Q$289,10,FALSE)</f>
        <v>0</v>
      </c>
      <c r="L12" s="10">
        <f>+VLOOKUP($B12,Gesamt!$A$5:$Q$289,11,FALSE)</f>
        <v>0</v>
      </c>
      <c r="M12" s="10">
        <f>+VLOOKUP($B12,Gesamt!$A$5:$Q$289,12,FALSE)</f>
        <v>0</v>
      </c>
      <c r="N12" s="10">
        <f>+VLOOKUP($B12,Gesamt!$A$5:$Q$289,13,FALSE)</f>
        <v>0</v>
      </c>
      <c r="O12" s="10">
        <f>+VLOOKUP($B12,Gesamt!$A$5:$Q$289,14,FALSE)</f>
        <v>0</v>
      </c>
      <c r="P12" s="10">
        <f>+VLOOKUP($B12,Gesamt!$A$5:$Q$289,15,FALSE)</f>
        <v>0</v>
      </c>
      <c r="Q12" s="10">
        <f>+VLOOKUP($B12,Gesamt!$A$5:$Q$289,16,FALSE)</f>
        <v>0</v>
      </c>
      <c r="R12" s="10">
        <f t="shared" si="2"/>
        <v>144.1</v>
      </c>
      <c r="S12" s="8">
        <f t="shared" si="3"/>
        <v>-144.1</v>
      </c>
    </row>
    <row r="13" spans="1:19" ht="12.75">
      <c r="A13" s="1">
        <f t="shared" si="1"/>
        <v>6</v>
      </c>
      <c r="B13">
        <v>341</v>
      </c>
      <c r="C13" s="2" t="str">
        <f>+VLOOKUP($B13,Gesamt!$A$5:$D$289,2,FALSE)</f>
        <v>Stoll</v>
      </c>
      <c r="D13" s="2" t="str">
        <f>+VLOOKUP($B13,Gesamt!$A$5:$D$289,3,FALSE)</f>
        <v>Caroline</v>
      </c>
      <c r="E13" s="1" t="str">
        <f>+VLOOKUP($B13,Gesamt!$A$5:$D$289,4,FALSE)</f>
        <v>Stromberg</v>
      </c>
      <c r="F13" s="10">
        <f>+VLOOKUP($B13,Gesamt!$A$5:$F$289,5,FALSE)</f>
        <v>36.42</v>
      </c>
      <c r="G13" s="10">
        <f>+VLOOKUP($B13,Gesamt!$A$5:$G$289,6,FALSE)</f>
        <v>36.19</v>
      </c>
      <c r="H13" s="10">
        <f>+VLOOKUP($B13,Gesamt!$A$5:$H$289,7,FALSE)</f>
        <v>36.19</v>
      </c>
      <c r="I13" s="10">
        <f>+VLOOKUP($B13,Gesamt!$A$5:$I$289,8,FALSE)</f>
        <v>35.37</v>
      </c>
      <c r="J13" s="10">
        <f>+VLOOKUP($B13,Gesamt!$A$5:$Q$289,9,FALSE)</f>
        <v>0</v>
      </c>
      <c r="K13" s="10">
        <f>+VLOOKUP($B13,Gesamt!$A$5:$Q$289,10,FALSE)</f>
        <v>0</v>
      </c>
      <c r="L13" s="10">
        <f>+VLOOKUP($B13,Gesamt!$A$5:$Q$289,11,FALSE)</f>
        <v>0</v>
      </c>
      <c r="M13" s="10">
        <f>+VLOOKUP($B13,Gesamt!$A$5:$Q$289,12,FALSE)</f>
        <v>0</v>
      </c>
      <c r="N13" s="10">
        <f>+VLOOKUP($B13,Gesamt!$A$5:$Q$289,13,FALSE)</f>
        <v>0</v>
      </c>
      <c r="O13" s="10">
        <f>+VLOOKUP($B13,Gesamt!$A$5:$Q$289,14,FALSE)</f>
        <v>0</v>
      </c>
      <c r="P13" s="10">
        <f>+VLOOKUP($B13,Gesamt!$A$5:$Q$289,15,FALSE)</f>
        <v>0</v>
      </c>
      <c r="Q13" s="10">
        <f>+VLOOKUP($B13,Gesamt!$A$5:$Q$289,16,FALSE)</f>
        <v>0</v>
      </c>
      <c r="R13" s="10">
        <f t="shared" si="2"/>
        <v>144.17</v>
      </c>
      <c r="S13" s="8">
        <f t="shared" si="3"/>
        <v>-144.17</v>
      </c>
    </row>
    <row r="14" spans="1:19" ht="12.75">
      <c r="A14" s="1">
        <f t="shared" si="1"/>
        <v>7</v>
      </c>
      <c r="B14">
        <v>302</v>
      </c>
      <c r="C14" s="2" t="str">
        <f>+VLOOKUP($B14,Gesamt!$A$5:$D$289,2,FALSE)</f>
        <v>Müller</v>
      </c>
      <c r="D14" s="2" t="str">
        <f>+VLOOKUP($B14,Gesamt!$A$5:$D$289,3,FALSE)</f>
        <v>Franziska</v>
      </c>
      <c r="E14" s="1" t="str">
        <f>+VLOOKUP($B14,Gesamt!$A$5:$D$289,4,FALSE)</f>
        <v>Friedrichsfeld</v>
      </c>
      <c r="F14" s="10">
        <f>+VLOOKUP($B14,Gesamt!$A$5:$F$289,5,FALSE)</f>
        <v>36.75</v>
      </c>
      <c r="G14" s="10">
        <f>+VLOOKUP($B14,Gesamt!$A$5:$G$289,6,FALSE)</f>
        <v>36.28</v>
      </c>
      <c r="H14" s="10">
        <f>+VLOOKUP($B14,Gesamt!$A$5:$H$289,7,FALSE)</f>
        <v>36.35</v>
      </c>
      <c r="I14" s="10">
        <f>+VLOOKUP($B14,Gesamt!$A$5:$I$289,8,FALSE)</f>
        <v>35.52</v>
      </c>
      <c r="J14" s="10">
        <f>+VLOOKUP($B14,Gesamt!$A$5:$Q$289,9,FALSE)</f>
        <v>0</v>
      </c>
      <c r="K14" s="10">
        <f>+VLOOKUP($B14,Gesamt!$A$5:$Q$289,10,FALSE)</f>
        <v>0</v>
      </c>
      <c r="L14" s="10">
        <f>+VLOOKUP($B14,Gesamt!$A$5:$Q$289,11,FALSE)</f>
        <v>0</v>
      </c>
      <c r="M14" s="10">
        <f>+VLOOKUP($B14,Gesamt!$A$5:$Q$289,12,FALSE)</f>
        <v>0</v>
      </c>
      <c r="N14" s="10">
        <f>+VLOOKUP($B14,Gesamt!$A$5:$Q$289,13,FALSE)</f>
        <v>0</v>
      </c>
      <c r="O14" s="10">
        <f>+VLOOKUP($B14,Gesamt!$A$5:$Q$289,14,FALSE)</f>
        <v>0</v>
      </c>
      <c r="P14" s="10">
        <f>+VLOOKUP($B14,Gesamt!$A$5:$Q$289,15,FALSE)</f>
        <v>0</v>
      </c>
      <c r="Q14" s="10">
        <f>+VLOOKUP($B14,Gesamt!$A$5:$Q$289,16,FALSE)</f>
        <v>0</v>
      </c>
      <c r="R14" s="10">
        <f t="shared" si="2"/>
        <v>144.9</v>
      </c>
      <c r="S14" s="8">
        <f t="shared" si="3"/>
        <v>-144.9</v>
      </c>
    </row>
    <row r="15" spans="1:19" ht="12.75">
      <c r="A15" s="1">
        <f t="shared" si="1"/>
        <v>8</v>
      </c>
      <c r="B15">
        <v>328</v>
      </c>
      <c r="C15" s="2" t="str">
        <f>+VLOOKUP($B15,Gesamt!$A$5:$D$289,2,FALSE)</f>
        <v>Niessen</v>
      </c>
      <c r="D15" s="2" t="str">
        <f>+VLOOKUP($B15,Gesamt!$A$5:$D$289,3,FALSE)</f>
        <v>Nicolas</v>
      </c>
      <c r="E15" s="1" t="str">
        <f>+VLOOKUP($B15,Gesamt!$A$5:$D$289,4,FALSE)</f>
        <v>Simmerath</v>
      </c>
      <c r="F15" s="10">
        <f>+VLOOKUP($B15,Gesamt!$A$5:$F$289,5,FALSE)</f>
        <v>36.48</v>
      </c>
      <c r="G15" s="10">
        <f>+VLOOKUP($B15,Gesamt!$A$5:$G$289,6,FALSE)</f>
        <v>36.63</v>
      </c>
      <c r="H15" s="10">
        <f>+VLOOKUP($B15,Gesamt!$A$5:$H$289,7,FALSE)</f>
        <v>35.98</v>
      </c>
      <c r="I15" s="10">
        <f>+VLOOKUP($B15,Gesamt!$A$5:$I$289,8,FALSE)</f>
        <v>35.94</v>
      </c>
      <c r="J15" s="10">
        <f>+VLOOKUP($B15,Gesamt!$A$5:$Q$289,9,FALSE)</f>
        <v>0</v>
      </c>
      <c r="K15" s="10">
        <f>+VLOOKUP($B15,Gesamt!$A$5:$Q$289,10,FALSE)</f>
        <v>0</v>
      </c>
      <c r="L15" s="10">
        <f>+VLOOKUP($B15,Gesamt!$A$5:$Q$289,11,FALSE)</f>
        <v>0</v>
      </c>
      <c r="M15" s="10">
        <f>+VLOOKUP($B15,Gesamt!$A$5:$Q$289,12,FALSE)</f>
        <v>0</v>
      </c>
      <c r="N15" s="10">
        <f>+VLOOKUP($B15,Gesamt!$A$5:$Q$289,13,FALSE)</f>
        <v>0</v>
      </c>
      <c r="O15" s="10">
        <f>+VLOOKUP($B15,Gesamt!$A$5:$Q$289,14,FALSE)</f>
        <v>0</v>
      </c>
      <c r="P15" s="10">
        <f>+VLOOKUP($B15,Gesamt!$A$5:$Q$289,15,FALSE)</f>
        <v>0</v>
      </c>
      <c r="Q15" s="10">
        <f>+VLOOKUP($B15,Gesamt!$A$5:$Q$289,16,FALSE)</f>
        <v>0</v>
      </c>
      <c r="R15" s="10">
        <f t="shared" si="2"/>
        <v>145.03</v>
      </c>
      <c r="S15" s="8">
        <f t="shared" si="3"/>
        <v>-145.03</v>
      </c>
    </row>
    <row r="16" spans="1:19" ht="12.75">
      <c r="A16" s="1">
        <f t="shared" si="1"/>
        <v>9</v>
      </c>
      <c r="B16">
        <v>327</v>
      </c>
      <c r="C16" s="2" t="str">
        <f>+VLOOKUP($B16,Gesamt!$A$5:$D$289,2,FALSE)</f>
        <v>Förster</v>
      </c>
      <c r="D16" s="2" t="str">
        <f>+VLOOKUP($B16,Gesamt!$A$5:$D$289,3,FALSE)</f>
        <v>Maurice</v>
      </c>
      <c r="E16" s="1" t="str">
        <f>+VLOOKUP($B16,Gesamt!$A$5:$D$289,4,FALSE)</f>
        <v>Simmerath</v>
      </c>
      <c r="F16" s="10">
        <f>+VLOOKUP($B16,Gesamt!$A$5:$F$289,5,FALSE)</f>
        <v>36.79</v>
      </c>
      <c r="G16" s="10">
        <f>+VLOOKUP($B16,Gesamt!$A$5:$G$289,6,FALSE)</f>
        <v>36.46</v>
      </c>
      <c r="H16" s="10">
        <f>+VLOOKUP($B16,Gesamt!$A$5:$H$289,7,FALSE)</f>
        <v>36.29</v>
      </c>
      <c r="I16" s="10">
        <f>+VLOOKUP($B16,Gesamt!$A$5:$I$289,8,FALSE)</f>
        <v>35.55</v>
      </c>
      <c r="J16" s="10">
        <f>+VLOOKUP($B16,Gesamt!$A$5:$Q$289,9,FALSE)</f>
        <v>0</v>
      </c>
      <c r="K16" s="10">
        <f>+VLOOKUP($B16,Gesamt!$A$5:$Q$289,10,FALSE)</f>
        <v>0</v>
      </c>
      <c r="L16" s="10">
        <f>+VLOOKUP($B16,Gesamt!$A$5:$Q$289,11,FALSE)</f>
        <v>0</v>
      </c>
      <c r="M16" s="10">
        <f>+VLOOKUP($B16,Gesamt!$A$5:$Q$289,12,FALSE)</f>
        <v>0</v>
      </c>
      <c r="N16" s="10">
        <f>+VLOOKUP($B16,Gesamt!$A$5:$Q$289,13,FALSE)</f>
        <v>0</v>
      </c>
      <c r="O16" s="10">
        <f>+VLOOKUP($B16,Gesamt!$A$5:$Q$289,14,FALSE)</f>
        <v>0</v>
      </c>
      <c r="P16" s="10">
        <f>+VLOOKUP($B16,Gesamt!$A$5:$Q$289,15,FALSE)</f>
        <v>0</v>
      </c>
      <c r="Q16" s="10">
        <f>+VLOOKUP($B16,Gesamt!$A$5:$Q$289,16,FALSE)</f>
        <v>0</v>
      </c>
      <c r="R16" s="10">
        <f t="shared" si="2"/>
        <v>145.09</v>
      </c>
      <c r="S16" s="8">
        <f t="shared" si="3"/>
        <v>-145.09</v>
      </c>
    </row>
    <row r="17" spans="1:19" ht="12.75">
      <c r="A17" s="1">
        <f t="shared" si="1"/>
        <v>10</v>
      </c>
      <c r="B17">
        <v>304</v>
      </c>
      <c r="C17" s="2" t="str">
        <f>+VLOOKUP($B17,Gesamt!$A$5:$D$289,2,FALSE)</f>
        <v>Plinius</v>
      </c>
      <c r="D17" s="2" t="str">
        <f>+VLOOKUP($B17,Gesamt!$A$5:$D$289,3,FALSE)</f>
        <v>Erik</v>
      </c>
      <c r="E17" s="1" t="str">
        <f>+VLOOKUP($B17,Gesamt!$A$5:$D$289,4,FALSE)</f>
        <v>Overath</v>
      </c>
      <c r="F17" s="10">
        <f>+VLOOKUP($B17,Gesamt!$A$5:$F$289,5,FALSE)</f>
        <v>36.79</v>
      </c>
      <c r="G17" s="10">
        <f>+VLOOKUP($B17,Gesamt!$A$5:$G$289,6,FALSE)</f>
        <v>36.39</v>
      </c>
      <c r="H17" s="10">
        <f>+VLOOKUP($B17,Gesamt!$A$5:$H$289,7,FALSE)</f>
        <v>36.31</v>
      </c>
      <c r="I17" s="10">
        <f>+VLOOKUP($B17,Gesamt!$A$5:$I$289,8,FALSE)</f>
        <v>35.79</v>
      </c>
      <c r="J17" s="10">
        <f>+VLOOKUP($B17,Gesamt!$A$5:$Q$289,9,FALSE)</f>
        <v>0</v>
      </c>
      <c r="K17" s="10">
        <f>+VLOOKUP($B17,Gesamt!$A$5:$Q$289,10,FALSE)</f>
        <v>0</v>
      </c>
      <c r="L17" s="10">
        <f>+VLOOKUP($B17,Gesamt!$A$5:$Q$289,11,FALSE)</f>
        <v>0</v>
      </c>
      <c r="M17" s="10">
        <f>+VLOOKUP($B17,Gesamt!$A$5:$Q$289,12,FALSE)</f>
        <v>0</v>
      </c>
      <c r="N17" s="10">
        <f>+VLOOKUP($B17,Gesamt!$A$5:$Q$289,13,FALSE)</f>
        <v>0</v>
      </c>
      <c r="O17" s="10">
        <f>+VLOOKUP($B17,Gesamt!$A$5:$Q$289,14,FALSE)</f>
        <v>0</v>
      </c>
      <c r="P17" s="10">
        <f>+VLOOKUP($B17,Gesamt!$A$5:$Q$289,15,FALSE)</f>
        <v>0</v>
      </c>
      <c r="Q17" s="10">
        <f>+VLOOKUP($B17,Gesamt!$A$5:$Q$289,16,FALSE)</f>
        <v>0</v>
      </c>
      <c r="R17" s="10">
        <f t="shared" si="2"/>
        <v>145.28</v>
      </c>
      <c r="S17" s="8">
        <f t="shared" si="3"/>
        <v>-145.28</v>
      </c>
    </row>
    <row r="18" spans="1:19" ht="12.75">
      <c r="A18" s="1">
        <f t="shared" si="1"/>
        <v>11</v>
      </c>
      <c r="B18" s="6">
        <v>352</v>
      </c>
      <c r="C18" s="2" t="str">
        <f>+VLOOKUP($B18,Gesamt!$A$5:$D$289,2,FALSE)</f>
        <v>Dirks</v>
      </c>
      <c r="D18" s="2" t="str">
        <f>+VLOOKUP($B18,Gesamt!$A$5:$D$289,3,FALSE)</f>
        <v>Moritz</v>
      </c>
      <c r="E18" s="1" t="str">
        <f>+VLOOKUP($B18,Gesamt!$A$5:$D$289,4,FALSE)</f>
        <v>Havixbeck</v>
      </c>
      <c r="F18" s="10">
        <f>+VLOOKUP($B18,Gesamt!$A$5:$F$289,5,FALSE)</f>
        <v>36.78</v>
      </c>
      <c r="G18" s="10">
        <f>+VLOOKUP($B18,Gesamt!$A$5:$G$289,6,FALSE)</f>
        <v>36.82</v>
      </c>
      <c r="H18" s="10">
        <f>+VLOOKUP($B18,Gesamt!$A$5:$H$289,7,FALSE)</f>
        <v>36.44</v>
      </c>
      <c r="I18" s="10">
        <f>+VLOOKUP($B18,Gesamt!$A$5:$I$289,8,FALSE)</f>
        <v>35.6</v>
      </c>
      <c r="J18" s="10">
        <f>+VLOOKUP($B18,Gesamt!$A$5:$Q$289,9,FALSE)</f>
        <v>0</v>
      </c>
      <c r="K18" s="10">
        <f>+VLOOKUP($B18,Gesamt!$A$5:$Q$289,10,FALSE)</f>
        <v>0</v>
      </c>
      <c r="L18" s="10">
        <f>+VLOOKUP($B18,Gesamt!$A$5:$Q$289,11,FALSE)</f>
        <v>0</v>
      </c>
      <c r="M18" s="10">
        <f>+VLOOKUP($B18,Gesamt!$A$5:$Q$289,12,FALSE)</f>
        <v>0</v>
      </c>
      <c r="N18" s="10">
        <f>+VLOOKUP($B18,Gesamt!$A$5:$Q$289,13,FALSE)</f>
        <v>0</v>
      </c>
      <c r="O18" s="10">
        <f>+VLOOKUP($B18,Gesamt!$A$5:$Q$289,14,FALSE)</f>
        <v>0</v>
      </c>
      <c r="P18" s="10">
        <f>+VLOOKUP($B18,Gesamt!$A$5:$Q$289,15,FALSE)</f>
        <v>0</v>
      </c>
      <c r="Q18" s="10">
        <f>+VLOOKUP($B18,Gesamt!$A$5:$Q$289,16,FALSE)</f>
        <v>0</v>
      </c>
      <c r="R18" s="10">
        <f t="shared" si="2"/>
        <v>145.64</v>
      </c>
      <c r="S18" s="8">
        <f t="shared" si="3"/>
        <v>-145.64</v>
      </c>
    </row>
    <row r="19" spans="1:19" ht="12.75">
      <c r="A19" s="1">
        <f t="shared" si="1"/>
        <v>12</v>
      </c>
      <c r="B19">
        <v>306</v>
      </c>
      <c r="C19" s="2" t="str">
        <f>+VLOOKUP($B19,Gesamt!$A$5:$D$289,2,FALSE)</f>
        <v>Stoll</v>
      </c>
      <c r="D19" s="2" t="str">
        <f>+VLOOKUP($B19,Gesamt!$A$5:$D$289,3,FALSE)</f>
        <v>Johannes</v>
      </c>
      <c r="E19" s="1" t="str">
        <f>+VLOOKUP($B19,Gesamt!$A$5:$D$289,4,FALSE)</f>
        <v>Stromberg</v>
      </c>
      <c r="F19" s="10">
        <f>+VLOOKUP($B19,Gesamt!$A$5:$F$289,5,FALSE)</f>
        <v>36.86</v>
      </c>
      <c r="G19" s="10">
        <f>+VLOOKUP($B19,Gesamt!$A$5:$G$289,6,FALSE)</f>
        <v>36.4</v>
      </c>
      <c r="H19" s="10">
        <f>+VLOOKUP($B19,Gesamt!$A$5:$H$289,7,FALSE)</f>
        <v>36.54</v>
      </c>
      <c r="I19" s="10">
        <f>+VLOOKUP($B19,Gesamt!$A$5:$I$289,8,FALSE)</f>
        <v>35.85</v>
      </c>
      <c r="J19" s="10">
        <f>+VLOOKUP($B19,Gesamt!$A$5:$Q$289,9,FALSE)</f>
        <v>0</v>
      </c>
      <c r="K19" s="10">
        <f>+VLOOKUP($B19,Gesamt!$A$5:$Q$289,10,FALSE)</f>
        <v>0</v>
      </c>
      <c r="L19" s="10">
        <f>+VLOOKUP($B19,Gesamt!$A$5:$Q$289,11,FALSE)</f>
        <v>0</v>
      </c>
      <c r="M19" s="10">
        <f>+VLOOKUP($B19,Gesamt!$A$5:$Q$289,12,FALSE)</f>
        <v>0</v>
      </c>
      <c r="N19" s="10">
        <f>+VLOOKUP($B19,Gesamt!$A$5:$Q$289,13,FALSE)</f>
        <v>0</v>
      </c>
      <c r="O19" s="10">
        <f>+VLOOKUP($B19,Gesamt!$A$5:$Q$289,14,FALSE)</f>
        <v>0</v>
      </c>
      <c r="P19" s="10">
        <f>+VLOOKUP($B19,Gesamt!$A$5:$Q$289,15,FALSE)</f>
        <v>0</v>
      </c>
      <c r="Q19" s="10">
        <f>+VLOOKUP($B19,Gesamt!$A$5:$Q$289,16,FALSE)</f>
        <v>0</v>
      </c>
      <c r="R19" s="10">
        <f t="shared" si="2"/>
        <v>145.65</v>
      </c>
      <c r="S19" s="8">
        <f t="shared" si="3"/>
        <v>-145.65</v>
      </c>
    </row>
    <row r="20" spans="1:19" ht="12.75">
      <c r="A20" s="1">
        <f t="shared" si="1"/>
        <v>13</v>
      </c>
      <c r="B20">
        <v>357</v>
      </c>
      <c r="C20" s="2" t="str">
        <f>+VLOOKUP($B20,Gesamt!$A$5:$D$289,2,FALSE)</f>
        <v>Franz</v>
      </c>
      <c r="D20" s="2" t="str">
        <f>+VLOOKUP($B20,Gesamt!$A$5:$D$289,3,FALSE)</f>
        <v>Manuel</v>
      </c>
      <c r="E20" s="1" t="str">
        <f>+VLOOKUP($B20,Gesamt!$A$5:$D$289,4,FALSE)</f>
        <v>Friedrichsfeld</v>
      </c>
      <c r="F20" s="10">
        <f>+VLOOKUP($B20,Gesamt!$A$5:$F$289,5,FALSE)</f>
        <v>36.72</v>
      </c>
      <c r="G20" s="10">
        <f>+VLOOKUP($B20,Gesamt!$A$5:$G$289,6,FALSE)</f>
        <v>36.98</v>
      </c>
      <c r="H20" s="10">
        <f>+VLOOKUP($B20,Gesamt!$A$5:$H$289,7,FALSE)</f>
        <v>36.11</v>
      </c>
      <c r="I20" s="10">
        <f>+VLOOKUP($B20,Gesamt!$A$5:$I$289,8,FALSE)</f>
        <v>35.87</v>
      </c>
      <c r="J20" s="10">
        <f>+VLOOKUP($B20,Gesamt!$A$5:$Q$289,9,FALSE)</f>
        <v>0</v>
      </c>
      <c r="K20" s="10">
        <f>+VLOOKUP($B20,Gesamt!$A$5:$Q$289,10,FALSE)</f>
        <v>0</v>
      </c>
      <c r="L20" s="10">
        <f>+VLOOKUP($B20,Gesamt!$A$5:$Q$289,11,FALSE)</f>
        <v>0</v>
      </c>
      <c r="M20" s="10">
        <f>+VLOOKUP($B20,Gesamt!$A$5:$Q$289,12,FALSE)</f>
        <v>0</v>
      </c>
      <c r="N20" s="10">
        <f>+VLOOKUP($B20,Gesamt!$A$5:$Q$289,13,FALSE)</f>
        <v>0</v>
      </c>
      <c r="O20" s="10">
        <f>+VLOOKUP($B20,Gesamt!$A$5:$Q$289,14,FALSE)</f>
        <v>0</v>
      </c>
      <c r="P20" s="10">
        <f>+VLOOKUP($B20,Gesamt!$A$5:$Q$289,15,FALSE)</f>
        <v>0</v>
      </c>
      <c r="Q20" s="10">
        <f>+VLOOKUP($B20,Gesamt!$A$5:$Q$289,16,FALSE)</f>
        <v>0</v>
      </c>
      <c r="R20" s="10">
        <f t="shared" si="2"/>
        <v>145.68</v>
      </c>
      <c r="S20" s="8">
        <f t="shared" si="3"/>
        <v>-145.68</v>
      </c>
    </row>
    <row r="21" spans="1:19" ht="12.75">
      <c r="A21" s="1">
        <f t="shared" si="1"/>
        <v>14</v>
      </c>
      <c r="B21">
        <v>319</v>
      </c>
      <c r="C21" s="2" t="str">
        <f>+VLOOKUP($B21,Gesamt!$A$5:$D$289,2,FALSE)</f>
        <v>Eckert</v>
      </c>
      <c r="D21" s="2" t="str">
        <f>+VLOOKUP($B21,Gesamt!$A$5:$D$289,3,FALSE)</f>
        <v>Sebastian</v>
      </c>
      <c r="E21" s="1" t="str">
        <f>+VLOOKUP($B21,Gesamt!$A$5:$D$289,4,FALSE)</f>
        <v>Overath</v>
      </c>
      <c r="F21" s="10">
        <f>+VLOOKUP($B21,Gesamt!$A$5:$F$289,5,FALSE)</f>
        <v>36.83</v>
      </c>
      <c r="G21" s="10">
        <f>+VLOOKUP($B21,Gesamt!$A$5:$G$289,6,FALSE)</f>
        <v>36.34</v>
      </c>
      <c r="H21" s="10">
        <f>+VLOOKUP($B21,Gesamt!$A$5:$H$289,7,FALSE)</f>
        <v>36.87</v>
      </c>
      <c r="I21" s="10">
        <f>+VLOOKUP($B21,Gesamt!$A$5:$I$289,8,FALSE)</f>
        <v>35.68</v>
      </c>
      <c r="J21" s="10">
        <f>+VLOOKUP($B21,Gesamt!$A$5:$Q$289,9,FALSE)</f>
        <v>0</v>
      </c>
      <c r="K21" s="10">
        <f>+VLOOKUP($B21,Gesamt!$A$5:$Q$289,10,FALSE)</f>
        <v>0</v>
      </c>
      <c r="L21" s="10">
        <f>+VLOOKUP($B21,Gesamt!$A$5:$Q$289,11,FALSE)</f>
        <v>0</v>
      </c>
      <c r="M21" s="10">
        <f>+VLOOKUP($B21,Gesamt!$A$5:$Q$289,12,FALSE)</f>
        <v>0</v>
      </c>
      <c r="N21" s="10">
        <f>+VLOOKUP($B21,Gesamt!$A$5:$Q$289,13,FALSE)</f>
        <v>0</v>
      </c>
      <c r="O21" s="10">
        <f>+VLOOKUP($B21,Gesamt!$A$5:$Q$289,14,FALSE)</f>
        <v>0</v>
      </c>
      <c r="P21" s="10">
        <f>+VLOOKUP($B21,Gesamt!$A$5:$Q$289,15,FALSE)</f>
        <v>0</v>
      </c>
      <c r="Q21" s="10">
        <f>+VLOOKUP($B21,Gesamt!$A$5:$Q$289,16,FALSE)</f>
        <v>0</v>
      </c>
      <c r="R21" s="10">
        <f t="shared" si="2"/>
        <v>145.72</v>
      </c>
      <c r="S21" s="8">
        <f t="shared" si="3"/>
        <v>-145.72</v>
      </c>
    </row>
    <row r="22" spans="1:19" ht="12.75">
      <c r="A22" s="1">
        <f t="shared" si="1"/>
        <v>15</v>
      </c>
      <c r="B22">
        <v>309</v>
      </c>
      <c r="C22" s="2" t="str">
        <f>+VLOOKUP($B22,Gesamt!$A$5:$D$289,2,FALSE)</f>
        <v>Valtwies</v>
      </c>
      <c r="D22" s="2" t="str">
        <f>+VLOOKUP($B22,Gesamt!$A$5:$D$289,3,FALSE)</f>
        <v>Tom</v>
      </c>
      <c r="E22" s="1" t="str">
        <f>+VLOOKUP($B22,Gesamt!$A$5:$D$289,4,FALSE)</f>
        <v>Havixbeck</v>
      </c>
      <c r="F22" s="10">
        <f>+VLOOKUP($B22,Gesamt!$A$5:$F$289,5,FALSE)</f>
        <v>36.94</v>
      </c>
      <c r="G22" s="10">
        <f>+VLOOKUP($B22,Gesamt!$A$5:$G$289,6,FALSE)</f>
        <v>36.33</v>
      </c>
      <c r="H22" s="10">
        <f>+VLOOKUP($B22,Gesamt!$A$5:$H$289,7,FALSE)</f>
        <v>36.75</v>
      </c>
      <c r="I22" s="10">
        <f>+VLOOKUP($B22,Gesamt!$A$5:$I$289,8,FALSE)</f>
        <v>35.73</v>
      </c>
      <c r="J22" s="10">
        <f>+VLOOKUP($B22,Gesamt!$A$5:$Q$289,9,FALSE)</f>
        <v>0</v>
      </c>
      <c r="K22" s="10">
        <f>+VLOOKUP($B22,Gesamt!$A$5:$Q$289,10,FALSE)</f>
        <v>0</v>
      </c>
      <c r="L22" s="10">
        <f>+VLOOKUP($B22,Gesamt!$A$5:$Q$289,11,FALSE)</f>
        <v>0</v>
      </c>
      <c r="M22" s="10">
        <f>+VLOOKUP($B22,Gesamt!$A$5:$Q$289,12,FALSE)</f>
        <v>0</v>
      </c>
      <c r="N22" s="10">
        <f>+VLOOKUP($B22,Gesamt!$A$5:$Q$289,13,FALSE)</f>
        <v>0</v>
      </c>
      <c r="O22" s="10">
        <f>+VLOOKUP($B22,Gesamt!$A$5:$Q$289,14,FALSE)</f>
        <v>0</v>
      </c>
      <c r="P22" s="10">
        <f>+VLOOKUP($B22,Gesamt!$A$5:$Q$289,15,FALSE)</f>
        <v>0</v>
      </c>
      <c r="Q22" s="10">
        <f>+VLOOKUP($B22,Gesamt!$A$5:$Q$289,16,FALSE)</f>
        <v>0</v>
      </c>
      <c r="R22" s="10">
        <f t="shared" si="2"/>
        <v>145.75</v>
      </c>
      <c r="S22" s="8">
        <f t="shared" si="3"/>
        <v>-145.75</v>
      </c>
    </row>
    <row r="23" spans="1:19" ht="12.75">
      <c r="A23" s="1">
        <f t="shared" si="1"/>
        <v>16</v>
      </c>
      <c r="B23">
        <v>307</v>
      </c>
      <c r="C23" s="2" t="str">
        <f>+VLOOKUP($B23,Gesamt!$A$5:$D$289,2,FALSE)</f>
        <v>Neuhaus</v>
      </c>
      <c r="D23" s="2" t="str">
        <f>+VLOOKUP($B23,Gesamt!$A$5:$D$289,3,FALSE)</f>
        <v>Robin</v>
      </c>
      <c r="E23" s="1" t="str">
        <f>+VLOOKUP($B23,Gesamt!$A$5:$D$289,4,FALSE)</f>
        <v>Mettingen</v>
      </c>
      <c r="F23" s="10">
        <f>+VLOOKUP($B23,Gesamt!$A$5:$F$289,5,FALSE)</f>
        <v>36.53</v>
      </c>
      <c r="G23" s="10">
        <f>+VLOOKUP($B23,Gesamt!$A$5:$G$289,6,FALSE)</f>
        <v>36.81</v>
      </c>
      <c r="H23" s="10">
        <f>+VLOOKUP($B23,Gesamt!$A$5:$H$289,7,FALSE)</f>
        <v>36.44</v>
      </c>
      <c r="I23" s="10">
        <f>+VLOOKUP($B23,Gesamt!$A$5:$I$289,8,FALSE)</f>
        <v>35.98</v>
      </c>
      <c r="J23" s="10">
        <f>+VLOOKUP($B23,Gesamt!$A$5:$Q$289,9,FALSE)</f>
        <v>0</v>
      </c>
      <c r="K23" s="10">
        <f>+VLOOKUP($B23,Gesamt!$A$5:$Q$289,10,FALSE)</f>
        <v>0</v>
      </c>
      <c r="L23" s="10">
        <f>+VLOOKUP($B23,Gesamt!$A$5:$Q$289,11,FALSE)</f>
        <v>0</v>
      </c>
      <c r="M23" s="10">
        <f>+VLOOKUP($B23,Gesamt!$A$5:$Q$289,12,FALSE)</f>
        <v>0</v>
      </c>
      <c r="N23" s="10">
        <f>+VLOOKUP($B23,Gesamt!$A$5:$Q$289,13,FALSE)</f>
        <v>0</v>
      </c>
      <c r="O23" s="10">
        <f>+VLOOKUP($B23,Gesamt!$A$5:$Q$289,14,FALSE)</f>
        <v>0</v>
      </c>
      <c r="P23" s="10">
        <f>+VLOOKUP($B23,Gesamt!$A$5:$Q$289,15,FALSE)</f>
        <v>0</v>
      </c>
      <c r="Q23" s="10">
        <f>+VLOOKUP($B23,Gesamt!$A$5:$Q$289,16,FALSE)</f>
        <v>0</v>
      </c>
      <c r="R23" s="10">
        <f t="shared" si="2"/>
        <v>145.76</v>
      </c>
      <c r="S23" s="8">
        <f t="shared" si="3"/>
        <v>-145.76</v>
      </c>
    </row>
    <row r="24" spans="1:19" ht="12.75">
      <c r="A24" s="1">
        <f t="shared" si="1"/>
        <v>17</v>
      </c>
      <c r="B24">
        <v>325</v>
      </c>
      <c r="C24" s="2" t="str">
        <f>+VLOOKUP($B24,Gesamt!$A$5:$D$289,2,FALSE)</f>
        <v>Komp</v>
      </c>
      <c r="D24" s="2" t="str">
        <f>+VLOOKUP($B24,Gesamt!$A$5:$D$289,3,FALSE)</f>
        <v>Daniel</v>
      </c>
      <c r="E24" s="1" t="str">
        <f>+VLOOKUP($B24,Gesamt!$A$5:$D$289,4,FALSE)</f>
        <v>Overath</v>
      </c>
      <c r="F24" s="10">
        <f>+VLOOKUP($B24,Gesamt!$A$5:$F$289,5,FALSE)</f>
        <v>36.75</v>
      </c>
      <c r="G24" s="10">
        <f>+VLOOKUP($B24,Gesamt!$A$5:$G$289,6,FALSE)</f>
        <v>36.48</v>
      </c>
      <c r="H24" s="10">
        <f>+VLOOKUP($B24,Gesamt!$A$5:$H$289,7,FALSE)</f>
        <v>36.78</v>
      </c>
      <c r="I24" s="10">
        <f>+VLOOKUP($B24,Gesamt!$A$5:$I$289,8,FALSE)</f>
        <v>35.79</v>
      </c>
      <c r="J24" s="10">
        <f>+VLOOKUP($B24,Gesamt!$A$5:$Q$289,9,FALSE)</f>
        <v>0</v>
      </c>
      <c r="K24" s="10">
        <f>+VLOOKUP($B24,Gesamt!$A$5:$Q$289,10,FALSE)</f>
        <v>0</v>
      </c>
      <c r="L24" s="10">
        <f>+VLOOKUP($B24,Gesamt!$A$5:$Q$289,11,FALSE)</f>
        <v>0</v>
      </c>
      <c r="M24" s="10">
        <f>+VLOOKUP($B24,Gesamt!$A$5:$Q$289,12,FALSE)</f>
        <v>0</v>
      </c>
      <c r="N24" s="10">
        <f>+VLOOKUP($B24,Gesamt!$A$5:$Q$289,13,FALSE)</f>
        <v>0</v>
      </c>
      <c r="O24" s="10">
        <f>+VLOOKUP($B24,Gesamt!$A$5:$Q$289,14,FALSE)</f>
        <v>0</v>
      </c>
      <c r="P24" s="10">
        <f>+VLOOKUP($B24,Gesamt!$A$5:$Q$289,15,FALSE)</f>
        <v>0</v>
      </c>
      <c r="Q24" s="10">
        <f>+VLOOKUP($B24,Gesamt!$A$5:$Q$289,16,FALSE)</f>
        <v>0</v>
      </c>
      <c r="R24" s="10">
        <f t="shared" si="2"/>
        <v>145.8</v>
      </c>
      <c r="S24" s="8">
        <f t="shared" si="3"/>
        <v>-145.8</v>
      </c>
    </row>
    <row r="25" spans="1:19" ht="12.75">
      <c r="A25" s="1">
        <f t="shared" si="1"/>
        <v>18</v>
      </c>
      <c r="B25">
        <v>332</v>
      </c>
      <c r="C25" s="2" t="str">
        <f>+VLOOKUP($B25,Gesamt!$A$5:$D$289,2,FALSE)</f>
        <v>Valtwies</v>
      </c>
      <c r="D25" s="2" t="str">
        <f>+VLOOKUP($B25,Gesamt!$A$5:$D$289,3,FALSE)</f>
        <v>Nina</v>
      </c>
      <c r="E25" s="1" t="str">
        <f>+VLOOKUP($B25,Gesamt!$A$5:$D$289,4,FALSE)</f>
        <v>Havixbeck</v>
      </c>
      <c r="F25" s="10">
        <f>+VLOOKUP($B25,Gesamt!$A$5:$F$289,5,FALSE)</f>
        <v>36.53</v>
      </c>
      <c r="G25" s="10">
        <f>+VLOOKUP($B25,Gesamt!$A$5:$G$289,6,FALSE)</f>
        <v>36.94</v>
      </c>
      <c r="H25" s="10">
        <f>+VLOOKUP($B25,Gesamt!$A$5:$H$289,7,FALSE)</f>
        <v>36.61</v>
      </c>
      <c r="I25" s="10">
        <f>+VLOOKUP($B25,Gesamt!$A$5:$I$289,8,FALSE)</f>
        <v>35.9</v>
      </c>
      <c r="J25" s="10">
        <f>+VLOOKUP($B25,Gesamt!$A$5:$Q$289,9,FALSE)</f>
        <v>0</v>
      </c>
      <c r="K25" s="10">
        <f>+VLOOKUP($B25,Gesamt!$A$5:$Q$289,10,FALSE)</f>
        <v>0</v>
      </c>
      <c r="L25" s="10">
        <f>+VLOOKUP($B25,Gesamt!$A$5:$Q$289,11,FALSE)</f>
        <v>0</v>
      </c>
      <c r="M25" s="10">
        <f>+VLOOKUP($B25,Gesamt!$A$5:$Q$289,12,FALSE)</f>
        <v>0</v>
      </c>
      <c r="N25" s="10">
        <f>+VLOOKUP($B25,Gesamt!$A$5:$Q$289,13,FALSE)</f>
        <v>0</v>
      </c>
      <c r="O25" s="10">
        <f>+VLOOKUP($B25,Gesamt!$A$5:$Q$289,14,FALSE)</f>
        <v>0</v>
      </c>
      <c r="P25" s="10">
        <f>+VLOOKUP($B25,Gesamt!$A$5:$Q$289,15,FALSE)</f>
        <v>0</v>
      </c>
      <c r="Q25" s="10">
        <f>+VLOOKUP($B25,Gesamt!$A$5:$Q$289,16,FALSE)</f>
        <v>0</v>
      </c>
      <c r="R25" s="10">
        <f t="shared" si="2"/>
        <v>145.98</v>
      </c>
      <c r="S25" s="8">
        <f t="shared" si="3"/>
        <v>-145.98</v>
      </c>
    </row>
    <row r="26" spans="1:19" ht="12.75">
      <c r="A26" s="1">
        <f t="shared" si="1"/>
        <v>19</v>
      </c>
      <c r="B26">
        <v>322</v>
      </c>
      <c r="C26" s="2" t="str">
        <f>+VLOOKUP($B26,Gesamt!$A$5:$D$289,2,FALSE)</f>
        <v>Lammers</v>
      </c>
      <c r="D26" s="2" t="str">
        <f>+VLOOKUP($B26,Gesamt!$A$5:$D$289,3,FALSE)</f>
        <v>Laura</v>
      </c>
      <c r="E26" s="1" t="str">
        <f>+VLOOKUP($B26,Gesamt!$A$5:$D$289,4,FALSE)</f>
        <v>Havixbeck</v>
      </c>
      <c r="F26" s="10">
        <f>+VLOOKUP($B26,Gesamt!$A$5:$F$289,5,FALSE)</f>
        <v>36.77</v>
      </c>
      <c r="G26" s="10">
        <v>36.61</v>
      </c>
      <c r="H26" s="10">
        <f>+VLOOKUP($B26,Gesamt!$A$5:$H$289,7,FALSE)</f>
        <v>36.78</v>
      </c>
      <c r="I26" s="10">
        <f>+VLOOKUP($B26,Gesamt!$A$5:$I$289,8,FALSE)</f>
        <v>36.01</v>
      </c>
      <c r="J26" s="10">
        <f>+VLOOKUP($B26,Gesamt!$A$5:$Q$289,9,FALSE)</f>
        <v>0</v>
      </c>
      <c r="K26" s="10">
        <f>+VLOOKUP($B26,Gesamt!$A$5:$Q$289,10,FALSE)</f>
        <v>0</v>
      </c>
      <c r="L26" s="10">
        <f>+VLOOKUP($B26,Gesamt!$A$5:$Q$289,11,FALSE)</f>
        <v>0</v>
      </c>
      <c r="M26" s="10">
        <f>+VLOOKUP($B26,Gesamt!$A$5:$Q$289,12,FALSE)</f>
        <v>0</v>
      </c>
      <c r="N26" s="10">
        <f>+VLOOKUP($B26,Gesamt!$A$5:$Q$289,13,FALSE)</f>
        <v>0</v>
      </c>
      <c r="O26" s="10">
        <f>+VLOOKUP($B26,Gesamt!$A$5:$Q$289,14,FALSE)</f>
        <v>0</v>
      </c>
      <c r="P26" s="10">
        <f>+VLOOKUP($B26,Gesamt!$A$5:$Q$289,15,FALSE)</f>
        <v>0</v>
      </c>
      <c r="Q26" s="10">
        <f>+VLOOKUP($B26,Gesamt!$A$5:$Q$289,16,FALSE)</f>
        <v>0</v>
      </c>
      <c r="R26" s="10">
        <f t="shared" si="2"/>
        <v>146.17</v>
      </c>
      <c r="S26" s="8">
        <f t="shared" si="3"/>
        <v>-146.17</v>
      </c>
    </row>
    <row r="27" spans="1:19" ht="12.75">
      <c r="A27" s="1">
        <f t="shared" si="1"/>
        <v>20</v>
      </c>
      <c r="B27">
        <v>326</v>
      </c>
      <c r="C27" s="2" t="str">
        <f>+VLOOKUP($B27,Gesamt!$A$5:$D$289,2,FALSE)</f>
        <v>Näther</v>
      </c>
      <c r="D27" s="2" t="str">
        <f>+VLOOKUP($B27,Gesamt!$A$5:$D$289,3,FALSE)</f>
        <v>Jacqueline</v>
      </c>
      <c r="E27" s="1" t="str">
        <f>+VLOOKUP($B27,Gesamt!$A$5:$D$289,4,FALSE)</f>
        <v>Xanten</v>
      </c>
      <c r="F27" s="10">
        <f>+VLOOKUP($B27,Gesamt!$A$5:$F$289,5,FALSE)</f>
        <v>36.65</v>
      </c>
      <c r="G27" s="10">
        <f>+VLOOKUP($B27,Gesamt!$A$5:$G$289,6,FALSE)</f>
        <v>37.06</v>
      </c>
      <c r="H27" s="10">
        <f>+VLOOKUP($B27,Gesamt!$A$5:$H$289,7,FALSE)</f>
        <v>36.5</v>
      </c>
      <c r="I27" s="10">
        <f>+VLOOKUP($B27,Gesamt!$A$5:$I$289,8,FALSE)</f>
        <v>36.1</v>
      </c>
      <c r="J27" s="10">
        <f>+VLOOKUP($B27,Gesamt!$A$5:$Q$289,9,FALSE)</f>
        <v>0</v>
      </c>
      <c r="K27" s="10">
        <f>+VLOOKUP($B27,Gesamt!$A$5:$Q$289,10,FALSE)</f>
        <v>0</v>
      </c>
      <c r="L27" s="10">
        <f>+VLOOKUP($B27,Gesamt!$A$5:$Q$289,11,FALSE)</f>
        <v>0</v>
      </c>
      <c r="M27" s="10">
        <f>+VLOOKUP($B27,Gesamt!$A$5:$Q$289,12,FALSE)</f>
        <v>0</v>
      </c>
      <c r="N27" s="10">
        <f>+VLOOKUP($B27,Gesamt!$A$5:$Q$289,13,FALSE)</f>
        <v>0</v>
      </c>
      <c r="O27" s="10">
        <f>+VLOOKUP($B27,Gesamt!$A$5:$Q$289,14,FALSE)</f>
        <v>0</v>
      </c>
      <c r="P27" s="10">
        <f>+VLOOKUP($B27,Gesamt!$A$5:$Q$289,15,FALSE)</f>
        <v>0</v>
      </c>
      <c r="Q27" s="10">
        <f>+VLOOKUP($B27,Gesamt!$A$5:$Q$289,16,FALSE)</f>
        <v>0</v>
      </c>
      <c r="R27" s="10">
        <f t="shared" si="2"/>
        <v>146.31</v>
      </c>
      <c r="S27" s="8">
        <f t="shared" si="3"/>
        <v>-146.31</v>
      </c>
    </row>
    <row r="28" spans="1:19" ht="12.75">
      <c r="A28" s="1">
        <f t="shared" si="1"/>
        <v>21</v>
      </c>
      <c r="B28">
        <v>350</v>
      </c>
      <c r="C28" s="2" t="str">
        <f>+VLOOKUP($B28,Gesamt!$A$5:$D$289,2,FALSE)</f>
        <v>Aschoff</v>
      </c>
      <c r="D28" s="2" t="str">
        <f>+VLOOKUP($B28,Gesamt!$A$5:$D$289,3,FALSE)</f>
        <v>Titus</v>
      </c>
      <c r="E28" s="1" t="str">
        <f>+VLOOKUP($B28,Gesamt!$A$5:$D$289,4,FALSE)</f>
        <v>Stromberg</v>
      </c>
      <c r="F28" s="10">
        <f>+VLOOKUP($B28,Gesamt!$A$5:$F$289,5,FALSE)</f>
        <v>37.02</v>
      </c>
      <c r="G28" s="10">
        <f>+VLOOKUP($B28,Gesamt!$A$5:$G$289,6,FALSE)</f>
        <v>36.52</v>
      </c>
      <c r="H28" s="10">
        <f>+VLOOKUP($B28,Gesamt!$A$5:$H$289,7,FALSE)</f>
        <v>36.71</v>
      </c>
      <c r="I28" s="10">
        <f>+VLOOKUP($B28,Gesamt!$A$5:$I$289,8,FALSE)</f>
        <v>36.14</v>
      </c>
      <c r="J28" s="10">
        <f>+VLOOKUP($B28,Gesamt!$A$5:$Q$289,9,FALSE)</f>
        <v>0</v>
      </c>
      <c r="K28" s="10">
        <f>+VLOOKUP($B28,Gesamt!$A$5:$Q$289,10,FALSE)</f>
        <v>0</v>
      </c>
      <c r="L28" s="10">
        <f>+VLOOKUP($B28,Gesamt!$A$5:$Q$289,11,FALSE)</f>
        <v>0</v>
      </c>
      <c r="M28" s="10">
        <f>+VLOOKUP($B28,Gesamt!$A$5:$Q$289,12,FALSE)</f>
        <v>0</v>
      </c>
      <c r="N28" s="10">
        <f>+VLOOKUP($B28,Gesamt!$A$5:$Q$289,13,FALSE)</f>
        <v>0</v>
      </c>
      <c r="O28" s="10">
        <f>+VLOOKUP($B28,Gesamt!$A$5:$Q$289,14,FALSE)</f>
        <v>0</v>
      </c>
      <c r="P28" s="10">
        <f>+VLOOKUP($B28,Gesamt!$A$5:$Q$289,15,FALSE)</f>
        <v>0</v>
      </c>
      <c r="Q28" s="10">
        <f>+VLOOKUP($B28,Gesamt!$A$5:$Q$289,16,FALSE)</f>
        <v>0</v>
      </c>
      <c r="R28" s="10">
        <f t="shared" si="2"/>
        <v>146.39</v>
      </c>
      <c r="S28" s="8">
        <f t="shared" si="3"/>
        <v>-146.39</v>
      </c>
    </row>
    <row r="29" spans="1:19" ht="12.75">
      <c r="A29" s="1">
        <f t="shared" si="1"/>
        <v>22</v>
      </c>
      <c r="B29">
        <v>310</v>
      </c>
      <c r="C29" s="2" t="str">
        <f>+VLOOKUP($B29,Gesamt!$A$5:$D$289,2,FALSE)</f>
        <v>Brüggemann</v>
      </c>
      <c r="D29" s="2" t="str">
        <f>+VLOOKUP($B29,Gesamt!$A$5:$D$289,3,FALSE)</f>
        <v>Jenny</v>
      </c>
      <c r="E29" s="1" t="str">
        <f>+VLOOKUP($B29,Gesamt!$A$5:$D$289,4,FALSE)</f>
        <v>Havixbeck</v>
      </c>
      <c r="F29" s="10">
        <f>+VLOOKUP($B29,Gesamt!$A$5:$F$289,5,FALSE)</f>
        <v>36.62</v>
      </c>
      <c r="G29" s="10">
        <f>+VLOOKUP($B29,Gesamt!$A$5:$G$289,6,FALSE)</f>
        <v>36.88</v>
      </c>
      <c r="H29" s="10">
        <f>+VLOOKUP($B29,Gesamt!$A$5:$H$289,7,FALSE)</f>
        <v>36.77</v>
      </c>
      <c r="I29" s="10">
        <f>+VLOOKUP($B29,Gesamt!$A$5:$I$289,8,FALSE)</f>
        <v>36.31</v>
      </c>
      <c r="J29" s="10">
        <f>+VLOOKUP($B29,Gesamt!$A$5:$Q$289,9,FALSE)</f>
        <v>0</v>
      </c>
      <c r="K29" s="10">
        <f>+VLOOKUP($B29,Gesamt!$A$5:$Q$289,10,FALSE)</f>
        <v>0</v>
      </c>
      <c r="L29" s="10">
        <f>+VLOOKUP($B29,Gesamt!$A$5:$Q$289,11,FALSE)</f>
        <v>0</v>
      </c>
      <c r="M29" s="10">
        <f>+VLOOKUP($B29,Gesamt!$A$5:$Q$289,12,FALSE)</f>
        <v>0</v>
      </c>
      <c r="N29" s="10">
        <f>+VLOOKUP($B29,Gesamt!$A$5:$Q$289,13,FALSE)</f>
        <v>0</v>
      </c>
      <c r="O29" s="10">
        <f>+VLOOKUP($B29,Gesamt!$A$5:$Q$289,14,FALSE)</f>
        <v>0</v>
      </c>
      <c r="P29" s="10">
        <f>+VLOOKUP($B29,Gesamt!$A$5:$Q$289,15,FALSE)</f>
        <v>0</v>
      </c>
      <c r="Q29" s="10">
        <f>+VLOOKUP($B29,Gesamt!$A$5:$Q$289,16,FALSE)</f>
        <v>0</v>
      </c>
      <c r="R29" s="10">
        <f t="shared" si="2"/>
        <v>146.58</v>
      </c>
      <c r="S29" s="8">
        <f t="shared" si="3"/>
        <v>-146.58</v>
      </c>
    </row>
    <row r="30" spans="1:19" ht="12.75">
      <c r="A30" s="1">
        <f t="shared" si="1"/>
        <v>23</v>
      </c>
      <c r="B30">
        <v>344</v>
      </c>
      <c r="C30" s="2" t="str">
        <f>+VLOOKUP($B30,Gesamt!$A$5:$D$289,2,FALSE)</f>
        <v>Liedke</v>
      </c>
      <c r="D30" s="2" t="str">
        <f>+VLOOKUP($B30,Gesamt!$A$5:$D$289,3,FALSE)</f>
        <v>Juliette</v>
      </c>
      <c r="E30" s="1" t="str">
        <f>+VLOOKUP($B30,Gesamt!$A$5:$D$289,4,FALSE)</f>
        <v>Havixbeck</v>
      </c>
      <c r="F30" s="10">
        <f>+VLOOKUP($B30,Gesamt!$A$5:$F$289,5,FALSE)</f>
        <v>37.27</v>
      </c>
      <c r="G30" s="10">
        <f>+VLOOKUP($B30,Gesamt!$A$5:$G$289,6,FALSE)</f>
        <v>37.01</v>
      </c>
      <c r="H30" s="10">
        <f>+VLOOKUP($B30,Gesamt!$A$5:$H$289,7,FALSE)</f>
        <v>36.51</v>
      </c>
      <c r="I30" s="10">
        <f>+VLOOKUP($B30,Gesamt!$A$5:$I$289,8,FALSE)</f>
        <v>36.43</v>
      </c>
      <c r="J30" s="10">
        <f>+VLOOKUP($B30,Gesamt!$A$5:$Q$289,9,FALSE)</f>
        <v>0</v>
      </c>
      <c r="K30" s="10">
        <f>+VLOOKUP($B30,Gesamt!$A$5:$Q$289,10,FALSE)</f>
        <v>0</v>
      </c>
      <c r="L30" s="10">
        <f>+VLOOKUP($B30,Gesamt!$A$5:$Q$289,11,FALSE)</f>
        <v>0</v>
      </c>
      <c r="M30" s="10">
        <f>+VLOOKUP($B30,Gesamt!$A$5:$Q$289,12,FALSE)</f>
        <v>0</v>
      </c>
      <c r="N30" s="10">
        <f>+VLOOKUP($B30,Gesamt!$A$5:$Q$289,13,FALSE)</f>
        <v>0</v>
      </c>
      <c r="O30" s="10">
        <f>+VLOOKUP($B30,Gesamt!$A$5:$Q$289,14,FALSE)</f>
        <v>0</v>
      </c>
      <c r="P30" s="10">
        <f>+VLOOKUP($B30,Gesamt!$A$5:$Q$289,15,FALSE)</f>
        <v>0</v>
      </c>
      <c r="Q30" s="10">
        <f>+VLOOKUP($B30,Gesamt!$A$5:$Q$289,16,FALSE)</f>
        <v>0</v>
      </c>
      <c r="R30" s="10">
        <f t="shared" si="2"/>
        <v>147.22</v>
      </c>
      <c r="S30" s="8">
        <f t="shared" si="3"/>
        <v>-147.22</v>
      </c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3:U39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MIN(F8:F19)</f>
        <v>35.96</v>
      </c>
      <c r="G5" s="10">
        <f t="shared" si="0"/>
        <v>35.83</v>
      </c>
      <c r="H5" s="10">
        <f t="shared" si="0"/>
        <v>35.6</v>
      </c>
      <c r="I5" s="10">
        <f t="shared" si="0"/>
        <v>35.57</v>
      </c>
      <c r="J5" s="10">
        <f t="shared" si="0"/>
        <v>0</v>
      </c>
      <c r="K5" s="10">
        <f t="shared" si="0"/>
        <v>0</v>
      </c>
    </row>
    <row r="6" spans="12:17" ht="12.75">
      <c r="L6" s="20" t="s">
        <v>16</v>
      </c>
      <c r="M6" s="20"/>
      <c r="N6" s="20"/>
      <c r="O6" s="20"/>
      <c r="P6" s="20"/>
      <c r="Q6" s="20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 aca="true" t="shared" si="1" ref="A8:A19">IF(R8&gt;0,RANK(S8,S$1:S$65536),0)</f>
        <v>1</v>
      </c>
      <c r="B8">
        <v>501</v>
      </c>
      <c r="C8" s="2" t="str">
        <f>+VLOOKUP($B8,Gesamt!$A$5:$D$289,2,FALSE)</f>
        <v>Voß</v>
      </c>
      <c r="D8" s="2" t="str">
        <f>+VLOOKUP($B8,Gesamt!$A$5:$D$289,3,FALSE)</f>
        <v>Marie-Charlotte</v>
      </c>
      <c r="E8" s="1" t="str">
        <f>+VLOOKUP($B8,Gesamt!$A$5:$D$289,4,FALSE)</f>
        <v>Bergkamen</v>
      </c>
      <c r="F8" s="10">
        <f>+VLOOKUP($B8,Gesamt!$A$5:$F$289,5,FALSE)</f>
        <v>35.96</v>
      </c>
      <c r="G8" s="10">
        <f>+VLOOKUP($B8,Gesamt!$A$5:$G$289,6,FALSE)</f>
        <v>35.83</v>
      </c>
      <c r="H8" s="10">
        <f>+VLOOKUP($B8,Gesamt!$A$5:$H$289,7,FALSE)</f>
        <v>35.84</v>
      </c>
      <c r="I8" s="10">
        <f>+VLOOKUP($B8,Gesamt!$A$5:$I$289,8,FALSE)</f>
        <v>35.57</v>
      </c>
      <c r="J8" s="10">
        <f>+VLOOKUP($B8,Gesamt!$A$5:$Q$289,9,FALSE)</f>
        <v>0</v>
      </c>
      <c r="K8" s="10">
        <f>+VLOOKUP($B8,Gesamt!$A$5:$Q$289,10,FALSE)</f>
        <v>0</v>
      </c>
      <c r="L8" s="10">
        <f>+VLOOKUP($B8,Gesamt!$A$5:$Q$289,11,FALSE)</f>
        <v>0</v>
      </c>
      <c r="M8" s="10">
        <f>+VLOOKUP($B8,Gesamt!$A$5:$Q$289,12,FALSE)</f>
        <v>0</v>
      </c>
      <c r="N8" s="10">
        <f>+VLOOKUP($B8,Gesamt!$A$5:$Q$289,13,FALSE)</f>
        <v>0</v>
      </c>
      <c r="O8" s="10">
        <f>+VLOOKUP($B8,Gesamt!$A$5:$Q$289,14,FALSE)</f>
        <v>0</v>
      </c>
      <c r="P8" s="10">
        <f>+VLOOKUP($B8,Gesamt!$A$5:$Q$289,15,FALSE)</f>
        <v>0</v>
      </c>
      <c r="Q8" s="10">
        <f>+VLOOKUP($B8,Gesamt!$A$5:$Q$289,16,FALSE)</f>
        <v>0</v>
      </c>
      <c r="R8" s="10">
        <f aca="true" t="shared" si="2" ref="R8:R19">(F8*$F$4+G8*$G$4+H8*$H$4+I8*$I$4+J8*$J$4+K8*$K$4+L8*$F$4+M8*$G$4+N8*$H$4+O8*$I$4+P8*$J$4+Q8*$J$4)</f>
        <v>143.2</v>
      </c>
      <c r="S8" s="8">
        <f aca="true" t="shared" si="3" ref="S8:S19">IF(R8&gt;0,R8*-1,-1000)</f>
        <v>-143.2</v>
      </c>
    </row>
    <row r="9" spans="1:19" ht="12.75">
      <c r="A9" s="1">
        <f t="shared" si="1"/>
        <v>2</v>
      </c>
      <c r="B9">
        <v>506</v>
      </c>
      <c r="C9" s="2" t="str">
        <f>+VLOOKUP($B9,Gesamt!$A$5:$D$289,2,FALSE)</f>
        <v>Wetter</v>
      </c>
      <c r="D9" s="2" t="str">
        <f>+VLOOKUP($B9,Gesamt!$A$5:$D$289,3,FALSE)</f>
        <v>Sebastian</v>
      </c>
      <c r="E9" s="1" t="str">
        <f>+VLOOKUP($B9,Gesamt!$A$5:$D$289,4,FALSE)</f>
        <v>Billerbeck</v>
      </c>
      <c r="F9" s="10">
        <f>+VLOOKUP($B9,Gesamt!$A$5:$F$289,5,FALSE)</f>
        <v>36.04</v>
      </c>
      <c r="G9" s="10">
        <f>+VLOOKUP($B9,Gesamt!$A$5:$G$289,6,FALSE)</f>
        <v>36.4</v>
      </c>
      <c r="H9" s="10">
        <f>+VLOOKUP($B9,Gesamt!$A$5:$H$289,7,FALSE)</f>
        <v>35.6</v>
      </c>
      <c r="I9" s="10">
        <f>+VLOOKUP($B9,Gesamt!$A$5:$I$289,8,FALSE)</f>
        <v>35.74</v>
      </c>
      <c r="J9" s="10">
        <f>+VLOOKUP($B9,Gesamt!$A$5:$Q$289,9,FALSE)</f>
        <v>0</v>
      </c>
      <c r="K9" s="10">
        <f>+VLOOKUP($B9,Gesamt!$A$5:$Q$289,10,FALSE)</f>
        <v>0</v>
      </c>
      <c r="L9" s="10">
        <f>+VLOOKUP($B9,Gesamt!$A$5:$Q$289,11,FALSE)</f>
        <v>0</v>
      </c>
      <c r="M9" s="10">
        <f>+VLOOKUP($B9,Gesamt!$A$5:$Q$289,12,FALSE)</f>
        <v>0</v>
      </c>
      <c r="N9" s="10">
        <f>+VLOOKUP($B9,Gesamt!$A$5:$Q$289,13,FALSE)</f>
        <v>0</v>
      </c>
      <c r="O9" s="10">
        <f>+VLOOKUP($B9,Gesamt!$A$5:$Q$289,14,FALSE)</f>
        <v>0</v>
      </c>
      <c r="P9" s="10">
        <f>+VLOOKUP($B9,Gesamt!$A$5:$Q$289,15,FALSE)</f>
        <v>0</v>
      </c>
      <c r="Q9" s="10">
        <f>+VLOOKUP($B9,Gesamt!$A$5:$Q$289,16,FALSE)</f>
        <v>0</v>
      </c>
      <c r="R9" s="10">
        <f t="shared" si="2"/>
        <v>143.78</v>
      </c>
      <c r="S9" s="8">
        <f t="shared" si="3"/>
        <v>-143.78</v>
      </c>
    </row>
    <row r="10" spans="1:19" ht="12.75">
      <c r="A10" s="1">
        <f t="shared" si="1"/>
        <v>3</v>
      </c>
      <c r="B10">
        <v>513</v>
      </c>
      <c r="C10" s="2" t="str">
        <f>+VLOOKUP($B10,Gesamt!$A$5:$D$289,2,FALSE)</f>
        <v>Leismann</v>
      </c>
      <c r="D10" s="2" t="str">
        <f>+VLOOKUP($B10,Gesamt!$A$5:$D$289,3,FALSE)</f>
        <v>Pascal</v>
      </c>
      <c r="E10" s="1" t="str">
        <f>+VLOOKUP($B10,Gesamt!$A$5:$D$289,4,FALSE)</f>
        <v>Mettingen</v>
      </c>
      <c r="F10" s="10">
        <f>+VLOOKUP($B10,Gesamt!$A$5:$F$289,5,FALSE)</f>
        <v>36.35</v>
      </c>
      <c r="G10" s="10">
        <f>+VLOOKUP($B10,Gesamt!$A$5:$G$289,6,FALSE)</f>
        <v>36.63</v>
      </c>
      <c r="H10" s="10">
        <f>+VLOOKUP($B10,Gesamt!$A$5:$H$289,7,FALSE)</f>
        <v>36.12</v>
      </c>
      <c r="I10" s="10">
        <f>+VLOOKUP($B10,Gesamt!$A$5:$I$289,8,FALSE)</f>
        <v>36.03</v>
      </c>
      <c r="J10" s="10">
        <f>+VLOOKUP($B10,Gesamt!$A$5:$Q$289,9,FALSE)</f>
        <v>0</v>
      </c>
      <c r="K10" s="10">
        <f>+VLOOKUP($B10,Gesamt!$A$5:$Q$289,10,FALSE)</f>
        <v>0</v>
      </c>
      <c r="L10" s="10">
        <f>+VLOOKUP($B10,Gesamt!$A$5:$Q$289,11,FALSE)</f>
        <v>0</v>
      </c>
      <c r="M10" s="10">
        <f>+VLOOKUP($B10,Gesamt!$A$5:$Q$289,12,FALSE)</f>
        <v>0</v>
      </c>
      <c r="N10" s="10">
        <f>+VLOOKUP($B10,Gesamt!$A$5:$Q$289,13,FALSE)</f>
        <v>0</v>
      </c>
      <c r="O10" s="10">
        <f>+VLOOKUP($B10,Gesamt!$A$5:$Q$289,14,FALSE)</f>
        <v>0</v>
      </c>
      <c r="P10" s="10">
        <f>+VLOOKUP($B10,Gesamt!$A$5:$Q$289,15,FALSE)</f>
        <v>0</v>
      </c>
      <c r="Q10" s="10">
        <f>+VLOOKUP($B10,Gesamt!$A$5:$Q$289,16,FALSE)</f>
        <v>0</v>
      </c>
      <c r="R10" s="10">
        <f t="shared" si="2"/>
        <v>145.13</v>
      </c>
      <c r="S10" s="8">
        <f t="shared" si="3"/>
        <v>-145.13</v>
      </c>
    </row>
    <row r="11" spans="1:19" ht="12.75">
      <c r="A11" s="1">
        <f t="shared" si="1"/>
        <v>4</v>
      </c>
      <c r="B11">
        <v>508</v>
      </c>
      <c r="C11" s="2" t="str">
        <f>+VLOOKUP($B11,Gesamt!$A$5:$D$289,2,FALSE)</f>
        <v>Lange</v>
      </c>
      <c r="D11" s="2" t="str">
        <f>+VLOOKUP($B11,Gesamt!$A$5:$D$289,3,FALSE)</f>
        <v>Florian</v>
      </c>
      <c r="E11" s="1" t="str">
        <f>+VLOOKUP($B11,Gesamt!$A$5:$D$289,4,FALSE)</f>
        <v>Mettingen</v>
      </c>
      <c r="F11" s="10">
        <f>+VLOOKUP($B11,Gesamt!$A$5:$F$289,5,FALSE)</f>
        <v>36.52</v>
      </c>
      <c r="G11" s="10">
        <f>+VLOOKUP($B11,Gesamt!$A$5:$G$289,6,FALSE)</f>
        <v>36.67</v>
      </c>
      <c r="H11" s="10">
        <f>+VLOOKUP($B11,Gesamt!$A$5:$H$289,7,FALSE)</f>
        <v>36.43</v>
      </c>
      <c r="I11" s="10">
        <f>+VLOOKUP($B11,Gesamt!$A$5:$I$289,8,FALSE)</f>
        <v>36.1</v>
      </c>
      <c r="J11" s="10">
        <f>+VLOOKUP($B11,Gesamt!$A$5:$Q$289,9,FALSE)</f>
        <v>0</v>
      </c>
      <c r="K11" s="10">
        <f>+VLOOKUP($B11,Gesamt!$A$5:$Q$289,10,FALSE)</f>
        <v>0</v>
      </c>
      <c r="L11" s="10">
        <f>+VLOOKUP($B11,Gesamt!$A$5:$Q$289,11,FALSE)</f>
        <v>0</v>
      </c>
      <c r="M11" s="10">
        <f>+VLOOKUP($B11,Gesamt!$A$5:$Q$289,12,FALSE)</f>
        <v>0</v>
      </c>
      <c r="N11" s="10">
        <f>+VLOOKUP($B11,Gesamt!$A$5:$Q$289,13,FALSE)</f>
        <v>0</v>
      </c>
      <c r="O11" s="10">
        <f>+VLOOKUP($B11,Gesamt!$A$5:$Q$289,14,FALSE)</f>
        <v>0</v>
      </c>
      <c r="P11" s="10">
        <f>+VLOOKUP($B11,Gesamt!$A$5:$Q$289,15,FALSE)</f>
        <v>0</v>
      </c>
      <c r="Q11" s="10">
        <f>+VLOOKUP($B11,Gesamt!$A$5:$Q$289,16,FALSE)</f>
        <v>0</v>
      </c>
      <c r="R11" s="10">
        <f t="shared" si="2"/>
        <v>145.72</v>
      </c>
      <c r="S11" s="8">
        <f t="shared" si="3"/>
        <v>-145.72</v>
      </c>
    </row>
    <row r="12" spans="1:19" ht="12.75">
      <c r="A12" s="1">
        <f t="shared" si="1"/>
        <v>5</v>
      </c>
      <c r="B12">
        <v>512</v>
      </c>
      <c r="C12" s="2" t="str">
        <f>+VLOOKUP($B12,Gesamt!$A$5:$D$289,2,FALSE)</f>
        <v>Roeben</v>
      </c>
      <c r="D12" s="2" t="str">
        <f>+VLOOKUP($B12,Gesamt!$A$5:$D$289,3,FALSE)</f>
        <v>Frank</v>
      </c>
      <c r="E12" s="1" t="str">
        <f>+VLOOKUP($B12,Gesamt!$A$5:$D$289,4,FALSE)</f>
        <v>Simmerath</v>
      </c>
      <c r="F12" s="10">
        <f>+VLOOKUP($B12,Gesamt!$A$5:$F$289,5,FALSE)</f>
        <v>36.7</v>
      </c>
      <c r="G12" s="10">
        <f>+VLOOKUP($B12,Gesamt!$A$5:$G$289,6,FALSE)</f>
        <v>36.69</v>
      </c>
      <c r="H12" s="10">
        <f>+VLOOKUP($B12,Gesamt!$A$5:$H$289,7,FALSE)</f>
        <v>36.48</v>
      </c>
      <c r="I12" s="10">
        <f>+VLOOKUP($B12,Gesamt!$A$5:$I$289,8,FALSE)</f>
        <v>36.14</v>
      </c>
      <c r="J12" s="10">
        <f>+VLOOKUP($B12,Gesamt!$A$5:$Q$289,9,FALSE)</f>
        <v>0</v>
      </c>
      <c r="K12" s="10">
        <f>+VLOOKUP($B12,Gesamt!$A$5:$Q$289,10,FALSE)</f>
        <v>0</v>
      </c>
      <c r="L12" s="10">
        <f>+VLOOKUP($B12,Gesamt!$A$5:$Q$289,11,FALSE)</f>
        <v>0</v>
      </c>
      <c r="M12" s="10">
        <f>+VLOOKUP($B12,Gesamt!$A$5:$Q$289,12,FALSE)</f>
        <v>0</v>
      </c>
      <c r="N12" s="10">
        <f>+VLOOKUP($B12,Gesamt!$A$5:$Q$289,13,FALSE)</f>
        <v>0</v>
      </c>
      <c r="O12" s="10">
        <f>+VLOOKUP($B12,Gesamt!$A$5:$Q$289,14,FALSE)</f>
        <v>0</v>
      </c>
      <c r="P12" s="10">
        <f>+VLOOKUP($B12,Gesamt!$A$5:$Q$289,15,FALSE)</f>
        <v>0</v>
      </c>
      <c r="Q12" s="10">
        <f>+VLOOKUP($B12,Gesamt!$A$5:$Q$289,16,FALSE)</f>
        <v>0</v>
      </c>
      <c r="R12" s="10">
        <f t="shared" si="2"/>
        <v>146.01</v>
      </c>
      <c r="S12" s="8">
        <f t="shared" si="3"/>
        <v>-146.01</v>
      </c>
    </row>
    <row r="13" spans="1:19" ht="12.75">
      <c r="A13" s="1">
        <f t="shared" si="1"/>
        <v>6</v>
      </c>
      <c r="B13" s="6">
        <v>518</v>
      </c>
      <c r="C13" s="2" t="str">
        <f>+VLOOKUP($B13,Gesamt!$A$5:$D$289,2,FALSE)</f>
        <v>Rohls</v>
      </c>
      <c r="D13" s="2" t="str">
        <f>+VLOOKUP($B13,Gesamt!$A$5:$D$289,3,FALSE)</f>
        <v>Sebastian</v>
      </c>
      <c r="E13" s="1" t="str">
        <f>+VLOOKUP($B13,Gesamt!$A$5:$D$289,4,FALSE)</f>
        <v>Stromberg</v>
      </c>
      <c r="F13" s="10">
        <f>+VLOOKUP($B13,Gesamt!$A$5:$F$289,5,FALSE)</f>
        <v>36.67</v>
      </c>
      <c r="G13" s="10">
        <f>+VLOOKUP($B13,Gesamt!$A$5:$G$289,6,FALSE)</f>
        <v>36.92</v>
      </c>
      <c r="H13" s="10">
        <f>+VLOOKUP($B13,Gesamt!$A$5:$H$289,7,FALSE)</f>
        <v>36.29</v>
      </c>
      <c r="I13" s="10">
        <f>+VLOOKUP($B13,Gesamt!$A$5:$I$289,8,FALSE)</f>
        <v>36.3</v>
      </c>
      <c r="J13" s="10">
        <f>+VLOOKUP($B13,Gesamt!$A$5:$Q$289,9,FALSE)</f>
        <v>0</v>
      </c>
      <c r="K13" s="10">
        <f>+VLOOKUP($B13,Gesamt!$A$5:$Q$289,10,FALSE)</f>
        <v>0</v>
      </c>
      <c r="L13" s="10">
        <f>+VLOOKUP($B13,Gesamt!$A$5:$Q$289,11,FALSE)</f>
        <v>0</v>
      </c>
      <c r="M13" s="10">
        <f>+VLOOKUP($B13,Gesamt!$A$5:$Q$289,12,FALSE)</f>
        <v>0</v>
      </c>
      <c r="N13" s="10">
        <f>+VLOOKUP($B13,Gesamt!$A$5:$Q$289,13,FALSE)</f>
        <v>0</v>
      </c>
      <c r="O13" s="10">
        <f>+VLOOKUP($B13,Gesamt!$A$5:$Q$289,14,FALSE)</f>
        <v>0</v>
      </c>
      <c r="P13" s="10">
        <f>+VLOOKUP($B13,Gesamt!$A$5:$Q$289,15,FALSE)</f>
        <v>0</v>
      </c>
      <c r="Q13" s="10">
        <f>+VLOOKUP($B13,Gesamt!$A$5:$Q$289,16,FALSE)</f>
        <v>0</v>
      </c>
      <c r="R13" s="10">
        <f t="shared" si="2"/>
        <v>146.18</v>
      </c>
      <c r="S13" s="8">
        <f t="shared" si="3"/>
        <v>-146.18</v>
      </c>
    </row>
    <row r="14" spans="1:19" ht="12.75">
      <c r="A14" s="1">
        <f t="shared" si="1"/>
        <v>7</v>
      </c>
      <c r="B14">
        <v>517</v>
      </c>
      <c r="C14" s="2" t="str">
        <f>+VLOOKUP($B14,Gesamt!$A$5:$D$289,2,FALSE)</f>
        <v>Ricker</v>
      </c>
      <c r="D14" s="2" t="str">
        <f>+VLOOKUP($B14,Gesamt!$A$5:$D$289,3,FALSE)</f>
        <v>Kristina</v>
      </c>
      <c r="E14" s="1" t="str">
        <f>+VLOOKUP($B14,Gesamt!$A$5:$D$289,4,FALSE)</f>
        <v>Billerbeck</v>
      </c>
      <c r="F14" s="10">
        <f>+VLOOKUP($B14,Gesamt!$A$5:$F$289,5,FALSE)</f>
        <v>36.96</v>
      </c>
      <c r="G14" s="10">
        <f>+VLOOKUP($B14,Gesamt!$A$5:$G$289,6,FALSE)</f>
        <v>36.41</v>
      </c>
      <c r="H14" s="10">
        <f>+VLOOKUP($B14,Gesamt!$A$5:$H$289,7,FALSE)</f>
        <v>36.74</v>
      </c>
      <c r="I14" s="10">
        <f>+VLOOKUP($B14,Gesamt!$A$5:$I$289,8,FALSE)</f>
        <v>36.13</v>
      </c>
      <c r="J14" s="10">
        <f>+VLOOKUP($B14,Gesamt!$A$5:$Q$289,9,FALSE)</f>
        <v>0</v>
      </c>
      <c r="K14" s="10">
        <f>+VLOOKUP($B14,Gesamt!$A$5:$Q$289,10,FALSE)</f>
        <v>0</v>
      </c>
      <c r="L14" s="10">
        <f>+VLOOKUP($B14,Gesamt!$A$5:$Q$289,11,FALSE)</f>
        <v>0</v>
      </c>
      <c r="M14" s="10">
        <f>+VLOOKUP($B14,Gesamt!$A$5:$Q$289,12,FALSE)</f>
        <v>0</v>
      </c>
      <c r="N14" s="10">
        <f>+VLOOKUP($B14,Gesamt!$A$5:$Q$289,13,FALSE)</f>
        <v>0</v>
      </c>
      <c r="O14" s="10">
        <f>+VLOOKUP($B14,Gesamt!$A$5:$Q$289,14,FALSE)</f>
        <v>0</v>
      </c>
      <c r="P14" s="10">
        <f>+VLOOKUP($B14,Gesamt!$A$5:$Q$289,15,FALSE)</f>
        <v>0</v>
      </c>
      <c r="Q14" s="10">
        <f>+VLOOKUP($B14,Gesamt!$A$5:$Q$289,16,FALSE)</f>
        <v>0</v>
      </c>
      <c r="R14" s="10">
        <f t="shared" si="2"/>
        <v>146.24</v>
      </c>
      <c r="S14" s="8">
        <f t="shared" si="3"/>
        <v>-146.24</v>
      </c>
    </row>
    <row r="15" spans="1:19" ht="12.75">
      <c r="A15" s="1">
        <f t="shared" si="1"/>
        <v>8</v>
      </c>
      <c r="B15">
        <v>509</v>
      </c>
      <c r="C15" s="2" t="str">
        <f>+VLOOKUP($B15,Gesamt!$A$5:$D$289,2,FALSE)</f>
        <v>Isaac</v>
      </c>
      <c r="D15" s="2" t="str">
        <f>+VLOOKUP($B15,Gesamt!$A$5:$D$289,3,FALSE)</f>
        <v>Marvin</v>
      </c>
      <c r="E15" s="1" t="str">
        <f>+VLOOKUP($B15,Gesamt!$A$5:$D$289,4,FALSE)</f>
        <v>Simmerath</v>
      </c>
      <c r="F15" s="10">
        <f>+VLOOKUP($B15,Gesamt!$A$5:$F$289,5,FALSE)</f>
        <v>36.4</v>
      </c>
      <c r="G15" s="10">
        <f>+VLOOKUP($B15,Gesamt!$A$5:$G$289,6,FALSE)</f>
        <v>37.02</v>
      </c>
      <c r="H15" s="10">
        <f>+VLOOKUP($B15,Gesamt!$A$5:$H$289,7,FALSE)</f>
        <v>36.47</v>
      </c>
      <c r="I15" s="10">
        <f>+VLOOKUP($B15,Gesamt!$A$5:$I$289,8,FALSE)</f>
        <v>36.44</v>
      </c>
      <c r="J15" s="10">
        <f>+VLOOKUP($B15,Gesamt!$A$5:$Q$289,9,FALSE)</f>
        <v>0</v>
      </c>
      <c r="K15" s="10">
        <f>+VLOOKUP($B15,Gesamt!$A$5:$Q$289,10,FALSE)</f>
        <v>0</v>
      </c>
      <c r="L15" s="10">
        <f>+VLOOKUP($B15,Gesamt!$A$5:$Q$289,11,FALSE)</f>
        <v>0</v>
      </c>
      <c r="M15" s="10">
        <f>+VLOOKUP($B15,Gesamt!$A$5:$Q$289,12,FALSE)</f>
        <v>0</v>
      </c>
      <c r="N15" s="10">
        <f>+VLOOKUP($B15,Gesamt!$A$5:$Q$289,13,FALSE)</f>
        <v>0</v>
      </c>
      <c r="O15" s="10">
        <f>+VLOOKUP($B15,Gesamt!$A$5:$Q$289,14,FALSE)</f>
        <v>0</v>
      </c>
      <c r="P15" s="10">
        <f>+VLOOKUP($B15,Gesamt!$A$5:$Q$289,15,FALSE)</f>
        <v>0</v>
      </c>
      <c r="Q15" s="10">
        <f>+VLOOKUP($B15,Gesamt!$A$5:$Q$289,16,FALSE)</f>
        <v>0</v>
      </c>
      <c r="R15" s="10">
        <f t="shared" si="2"/>
        <v>146.33</v>
      </c>
      <c r="S15" s="8">
        <f t="shared" si="3"/>
        <v>-146.33</v>
      </c>
    </row>
    <row r="16" spans="1:19" ht="12.75">
      <c r="A16" s="1">
        <f t="shared" si="1"/>
        <v>9</v>
      </c>
      <c r="B16">
        <v>511</v>
      </c>
      <c r="C16" s="2" t="str">
        <f>+VLOOKUP($B16,Gesamt!$A$5:$D$289,2,FALSE)</f>
        <v>Leismann</v>
      </c>
      <c r="D16" s="2" t="str">
        <f>+VLOOKUP($B16,Gesamt!$A$5:$D$289,3,FALSE)</f>
        <v>Dominik</v>
      </c>
      <c r="E16" s="1" t="str">
        <f>+VLOOKUP($B16,Gesamt!$A$5:$D$289,4,FALSE)</f>
        <v>Mettingen</v>
      </c>
      <c r="F16" s="10">
        <f>+VLOOKUP($B16,Gesamt!$A$5:$F$289,5,FALSE)</f>
        <v>37.12</v>
      </c>
      <c r="G16" s="10">
        <f>+VLOOKUP($B16,Gesamt!$A$5:$G$289,6,FALSE)</f>
        <v>36.51</v>
      </c>
      <c r="H16" s="10">
        <f>+VLOOKUP($B16,Gesamt!$A$5:$H$289,7,FALSE)</f>
        <v>36.79</v>
      </c>
      <c r="I16" s="10">
        <f>+VLOOKUP($B16,Gesamt!$A$5:$I$289,8,FALSE)</f>
        <v>36.08</v>
      </c>
      <c r="J16" s="10">
        <f>+VLOOKUP($B16,Gesamt!$A$5:$Q$289,9,FALSE)</f>
        <v>0</v>
      </c>
      <c r="K16" s="10">
        <f>+VLOOKUP($B16,Gesamt!$A$5:$Q$289,10,FALSE)</f>
        <v>0</v>
      </c>
      <c r="L16" s="10">
        <f>+VLOOKUP($B16,Gesamt!$A$5:$Q$289,11,FALSE)</f>
        <v>0</v>
      </c>
      <c r="M16" s="10">
        <f>+VLOOKUP($B16,Gesamt!$A$5:$Q$289,12,FALSE)</f>
        <v>0</v>
      </c>
      <c r="N16" s="10">
        <f>+VLOOKUP($B16,Gesamt!$A$5:$Q$289,13,FALSE)</f>
        <v>0</v>
      </c>
      <c r="O16" s="10">
        <f>+VLOOKUP($B16,Gesamt!$A$5:$Q$289,14,FALSE)</f>
        <v>0</v>
      </c>
      <c r="P16" s="10">
        <f>+VLOOKUP($B16,Gesamt!$A$5:$Q$289,15,FALSE)</f>
        <v>0</v>
      </c>
      <c r="Q16" s="10">
        <f>+VLOOKUP($B16,Gesamt!$A$5:$Q$289,16,FALSE)</f>
        <v>0</v>
      </c>
      <c r="R16" s="10">
        <f t="shared" si="2"/>
        <v>146.5</v>
      </c>
      <c r="S16" s="8">
        <f t="shared" si="3"/>
        <v>-146.5</v>
      </c>
    </row>
    <row r="17" spans="1:19" ht="12.75">
      <c r="A17" s="1">
        <f t="shared" si="1"/>
        <v>10</v>
      </c>
      <c r="B17">
        <v>505</v>
      </c>
      <c r="C17" s="2" t="str">
        <f>+VLOOKUP($B17,Gesamt!$A$5:$D$289,2,FALSE)</f>
        <v>Hummels</v>
      </c>
      <c r="D17" s="2" t="str">
        <f>+VLOOKUP($B17,Gesamt!$A$5:$D$289,3,FALSE)</f>
        <v>Melissa</v>
      </c>
      <c r="E17" s="1" t="str">
        <f>+VLOOKUP($B17,Gesamt!$A$5:$D$289,4,FALSE)</f>
        <v>Stromberg</v>
      </c>
      <c r="F17" s="10">
        <f>+VLOOKUP($B17,Gesamt!$A$5:$F$289,5,FALSE)</f>
        <v>36.94</v>
      </c>
      <c r="G17" s="10">
        <f>+VLOOKUP($B17,Gesamt!$A$5:$G$289,6,FALSE)</f>
        <v>37.08</v>
      </c>
      <c r="H17" s="10">
        <f>+VLOOKUP($B17,Gesamt!$A$5:$H$289,7,FALSE)</f>
        <v>36.43</v>
      </c>
      <c r="I17" s="10">
        <f>+VLOOKUP($B17,Gesamt!$A$5:$I$289,8,FALSE)</f>
        <v>36.47</v>
      </c>
      <c r="J17" s="10">
        <f>+VLOOKUP($B17,Gesamt!$A$5:$Q$289,9,FALSE)</f>
        <v>0</v>
      </c>
      <c r="K17" s="10">
        <f>+VLOOKUP($B17,Gesamt!$A$5:$Q$289,10,FALSE)</f>
        <v>0</v>
      </c>
      <c r="L17" s="10">
        <f>+VLOOKUP($B17,Gesamt!$A$5:$Q$289,11,FALSE)</f>
        <v>0</v>
      </c>
      <c r="M17" s="10">
        <f>+VLOOKUP($B17,Gesamt!$A$5:$Q$289,12,FALSE)</f>
        <v>0</v>
      </c>
      <c r="N17" s="10">
        <f>+VLOOKUP($B17,Gesamt!$A$5:$Q$289,13,FALSE)</f>
        <v>0</v>
      </c>
      <c r="O17" s="10">
        <f>+VLOOKUP($B17,Gesamt!$A$5:$Q$289,14,FALSE)</f>
        <v>0</v>
      </c>
      <c r="P17" s="10">
        <f>+VLOOKUP($B17,Gesamt!$A$5:$Q$289,15,FALSE)</f>
        <v>0</v>
      </c>
      <c r="Q17" s="10">
        <f>+VLOOKUP($B17,Gesamt!$A$5:$Q$289,16,FALSE)</f>
        <v>0</v>
      </c>
      <c r="R17" s="10">
        <f t="shared" si="2"/>
        <v>146.92</v>
      </c>
      <c r="S17" s="8">
        <f t="shared" si="3"/>
        <v>-146.92</v>
      </c>
    </row>
    <row r="18" spans="1:19" ht="12.75">
      <c r="A18" s="1">
        <f t="shared" si="1"/>
        <v>11</v>
      </c>
      <c r="B18">
        <v>503</v>
      </c>
      <c r="C18" s="2" t="str">
        <f>+VLOOKUP($B18,Gesamt!$A$5:$D$289,2,FALSE)</f>
        <v>Stagge</v>
      </c>
      <c r="D18" s="2" t="str">
        <f>+VLOOKUP($B18,Gesamt!$A$5:$D$289,3,FALSE)</f>
        <v>Marius</v>
      </c>
      <c r="E18" s="1" t="str">
        <f>+VLOOKUP($B18,Gesamt!$A$5:$D$289,4,FALSE)</f>
        <v>Rheine</v>
      </c>
      <c r="F18" s="10">
        <f>+VLOOKUP($B18,Gesamt!$A$5:$F$289,5,FALSE)</f>
        <v>36.91</v>
      </c>
      <c r="G18" s="10">
        <f>+VLOOKUP($B18,Gesamt!$A$5:$G$289,6,FALSE)</f>
        <v>36.95</v>
      </c>
      <c r="H18" s="10">
        <f>+VLOOKUP($B18,Gesamt!$A$5:$H$289,7,FALSE)</f>
        <v>36.69</v>
      </c>
      <c r="I18" s="10">
        <f>+VLOOKUP($B18,Gesamt!$A$5:$I$289,8,FALSE)</f>
        <v>36.56</v>
      </c>
      <c r="J18" s="10">
        <f>+VLOOKUP($B18,Gesamt!$A$5:$Q$289,9,FALSE)</f>
        <v>0</v>
      </c>
      <c r="K18" s="10">
        <f>+VLOOKUP($B18,Gesamt!$A$5:$Q$289,10,FALSE)</f>
        <v>0</v>
      </c>
      <c r="L18" s="10">
        <f>+VLOOKUP($B18,Gesamt!$A$5:$Q$289,11,FALSE)</f>
        <v>0</v>
      </c>
      <c r="M18" s="10">
        <f>+VLOOKUP($B18,Gesamt!$A$5:$Q$289,12,FALSE)</f>
        <v>0</v>
      </c>
      <c r="N18" s="10">
        <f>+VLOOKUP($B18,Gesamt!$A$5:$Q$289,13,FALSE)</f>
        <v>0</v>
      </c>
      <c r="O18" s="10">
        <f>+VLOOKUP($B18,Gesamt!$A$5:$Q$289,14,FALSE)</f>
        <v>0</v>
      </c>
      <c r="P18" s="10">
        <f>+VLOOKUP($B18,Gesamt!$A$5:$Q$289,15,FALSE)</f>
        <v>0</v>
      </c>
      <c r="Q18" s="10">
        <f>+VLOOKUP($B18,Gesamt!$A$5:$Q$289,16,FALSE)</f>
        <v>0</v>
      </c>
      <c r="R18" s="10">
        <f t="shared" si="2"/>
        <v>147.11</v>
      </c>
      <c r="S18" s="8">
        <f t="shared" si="3"/>
        <v>-147.11</v>
      </c>
    </row>
    <row r="19" spans="1:19" ht="12.75">
      <c r="A19" s="1">
        <f t="shared" si="1"/>
        <v>12</v>
      </c>
      <c r="B19" s="6">
        <v>519</v>
      </c>
      <c r="C19" s="2" t="str">
        <f>+VLOOKUP($B19,Gesamt!$A$5:$D$289,2,FALSE)</f>
        <v>Elges</v>
      </c>
      <c r="D19" s="2" t="str">
        <f>+VLOOKUP($B19,Gesamt!$A$5:$D$289,3,FALSE)</f>
        <v>Erik</v>
      </c>
      <c r="E19" s="1" t="str">
        <f>+VLOOKUP($B19,Gesamt!$A$5:$D$289,4,FALSE)</f>
        <v>Stromberg</v>
      </c>
      <c r="F19" s="10">
        <f>+VLOOKUP($B19,Gesamt!$A$5:$F$289,5,FALSE)</f>
        <v>36.98</v>
      </c>
      <c r="G19" s="10">
        <f>+VLOOKUP($B19,Gesamt!$A$5:$G$289,6,FALSE)</f>
        <v>37.17</v>
      </c>
      <c r="H19" s="10">
        <f>+VLOOKUP($B19,Gesamt!$A$5:$H$289,7,FALSE)</f>
        <v>36.83</v>
      </c>
      <c r="I19" s="10">
        <f>+VLOOKUP($B19,Gesamt!$A$5:$I$289,8,FALSE)</f>
        <v>36.64</v>
      </c>
      <c r="J19" s="10">
        <f>+VLOOKUP($B19,Gesamt!$A$5:$Q$289,9,FALSE)</f>
        <v>0</v>
      </c>
      <c r="K19" s="10">
        <f>+VLOOKUP($B19,Gesamt!$A$5:$Q$289,10,FALSE)</f>
        <v>0</v>
      </c>
      <c r="L19" s="10">
        <f>+VLOOKUP($B19,Gesamt!$A$5:$Q$289,11,FALSE)</f>
        <v>0</v>
      </c>
      <c r="M19" s="10">
        <f>+VLOOKUP($B19,Gesamt!$A$5:$Q$289,12,FALSE)</f>
        <v>0</v>
      </c>
      <c r="N19" s="10">
        <f>+VLOOKUP($B19,Gesamt!$A$5:$Q$289,13,FALSE)</f>
        <v>0</v>
      </c>
      <c r="O19" s="10">
        <f>+VLOOKUP($B19,Gesamt!$A$5:$Q$289,14,FALSE)</f>
        <v>0</v>
      </c>
      <c r="P19" s="10">
        <f>+VLOOKUP($B19,Gesamt!$A$5:$Q$289,15,FALSE)</f>
        <v>0</v>
      </c>
      <c r="Q19" s="10">
        <f>+VLOOKUP($B19,Gesamt!$A$5:$Q$289,16,FALSE)</f>
        <v>0</v>
      </c>
      <c r="R19" s="10">
        <f t="shared" si="2"/>
        <v>147.62</v>
      </c>
      <c r="S19" s="8">
        <f t="shared" si="3"/>
        <v>-147.62</v>
      </c>
    </row>
    <row r="20" spans="1:2" ht="12.75">
      <c r="A20" s="1"/>
      <c r="B20" s="6"/>
    </row>
    <row r="21" spans="1:2" ht="12.75">
      <c r="A21" s="1"/>
      <c r="B21" s="6"/>
    </row>
    <row r="22" spans="1:2" ht="12.75">
      <c r="A22" s="1"/>
      <c r="B22" s="6"/>
    </row>
    <row r="23" spans="1:2" ht="12.75">
      <c r="A23" s="1"/>
      <c r="B23" s="6"/>
    </row>
    <row r="24" spans="1:2" ht="12.75">
      <c r="A24" s="1"/>
      <c r="B24" s="6"/>
    </row>
    <row r="25" spans="1:2" ht="12.75">
      <c r="A25" s="1"/>
      <c r="B25" s="6"/>
    </row>
    <row r="26" spans="1:2" ht="12.75">
      <c r="A26" s="1"/>
      <c r="B26" s="6"/>
    </row>
    <row r="27" spans="1:2" ht="12.75">
      <c r="A27" s="1"/>
      <c r="B27" s="6"/>
    </row>
    <row r="28" spans="1:2" ht="12.75">
      <c r="A28" s="1"/>
      <c r="B28" s="6"/>
    </row>
    <row r="29" spans="1:2" ht="12.75">
      <c r="A29" s="1"/>
      <c r="B29" s="6"/>
    </row>
    <row r="30" spans="1:2" ht="12.75">
      <c r="A30" s="1"/>
      <c r="B30" s="6"/>
    </row>
    <row r="31" spans="1:2" ht="12.75">
      <c r="A31" s="1"/>
      <c r="B31" s="6"/>
    </row>
    <row r="32" spans="1:2" ht="12.75">
      <c r="A32" s="1"/>
      <c r="B32" s="6"/>
    </row>
    <row r="33" spans="1:2" ht="12.75">
      <c r="A33" s="1"/>
      <c r="B33" s="6"/>
    </row>
    <row r="34" spans="1:2" ht="12.75">
      <c r="A34" s="1"/>
      <c r="B34" s="6"/>
    </row>
    <row r="35" spans="1:2" ht="12.75">
      <c r="A35" s="1"/>
      <c r="B35" s="6"/>
    </row>
    <row r="36" spans="1:2" ht="12.75">
      <c r="A36" s="1"/>
      <c r="B36" s="6"/>
    </row>
    <row r="37" spans="1:2" ht="12.75">
      <c r="A37" s="1"/>
      <c r="B37" s="6"/>
    </row>
    <row r="38" spans="1:2" ht="12.75">
      <c r="A38" s="1"/>
      <c r="B38" s="6"/>
    </row>
    <row r="39" spans="1:2" ht="12.75">
      <c r="A39" s="1"/>
      <c r="B39" s="6"/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/>
  <dimension ref="A3:U28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MIN(F8:F28)</f>
        <v>37.2</v>
      </c>
      <c r="G5" s="10">
        <f t="shared" si="0"/>
        <v>37.13</v>
      </c>
      <c r="H5" s="10">
        <f t="shared" si="0"/>
        <v>37.19</v>
      </c>
      <c r="I5" s="10">
        <f t="shared" si="0"/>
        <v>36.39</v>
      </c>
      <c r="J5" s="10">
        <f t="shared" si="0"/>
        <v>0</v>
      </c>
      <c r="K5" s="10">
        <f t="shared" si="0"/>
        <v>0</v>
      </c>
    </row>
    <row r="6" spans="12:17" ht="12.75">
      <c r="L6" s="20" t="s">
        <v>16</v>
      </c>
      <c r="M6" s="20"/>
      <c r="N6" s="20"/>
      <c r="O6" s="20"/>
      <c r="P6" s="20"/>
      <c r="Q6" s="20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 aca="true" t="shared" si="1" ref="A8:A28">IF(R8&gt;0,RANK(S8,S$1:S$65536),0)</f>
        <v>1</v>
      </c>
      <c r="B8">
        <v>116</v>
      </c>
      <c r="C8" s="2" t="str">
        <f>+VLOOKUP($B8,Gesamt!$A$5:$D$289,2,FALSE)</f>
        <v>Lutterbach</v>
      </c>
      <c r="D8" s="2" t="str">
        <f>+VLOOKUP($B8,Gesamt!$A$5:$D$289,3,FALSE)</f>
        <v>Roman</v>
      </c>
      <c r="E8" s="1" t="str">
        <f>+VLOOKUP($B8,Gesamt!$A$5:$D$289,4,FALSE)</f>
        <v>Simmerath</v>
      </c>
      <c r="F8" s="10">
        <f>+VLOOKUP($B8,Gesamt!$A$5:$F$289,5,FALSE)</f>
        <v>37.71</v>
      </c>
      <c r="G8" s="10">
        <f>+VLOOKUP($B8,Gesamt!$A$5:$G$289,6,FALSE)</f>
        <v>37.37</v>
      </c>
      <c r="H8" s="10">
        <f>+VLOOKUP($B8,Gesamt!$A$5:$H$289,7,FALSE)</f>
        <v>37.19</v>
      </c>
      <c r="I8" s="10">
        <f>+VLOOKUP($B8,Gesamt!$A$5:$I$289,8,FALSE)</f>
        <v>36.39</v>
      </c>
      <c r="J8" s="10">
        <f>+VLOOKUP($B8,Gesamt!$A$5:$Q$289,9,FALSE)</f>
        <v>0</v>
      </c>
      <c r="K8" s="10">
        <f>+VLOOKUP($B8,Gesamt!$A$5:$Q$289,10,FALSE)</f>
        <v>0</v>
      </c>
      <c r="L8" s="10">
        <f>+VLOOKUP($B8,Gesamt!$A$5:$Q$289,11,FALSE)</f>
        <v>0</v>
      </c>
      <c r="M8" s="10">
        <f>+VLOOKUP($B8,Gesamt!$A$5:$Q$289,12,FALSE)</f>
        <v>0</v>
      </c>
      <c r="N8" s="10">
        <f>+VLOOKUP($B8,Gesamt!$A$5:$Q$289,13,FALSE)</f>
        <v>0</v>
      </c>
      <c r="O8" s="10">
        <f>+VLOOKUP($B8,Gesamt!$A$5:$Q$289,14,FALSE)</f>
        <v>0</v>
      </c>
      <c r="P8" s="10">
        <f>+VLOOKUP($B8,Gesamt!$A$5:$Q$289,15,FALSE)</f>
        <v>0</v>
      </c>
      <c r="Q8" s="10">
        <f>+VLOOKUP($B8,Gesamt!$A$5:$Q$289,16,FALSE)</f>
        <v>0</v>
      </c>
      <c r="R8" s="10">
        <f aca="true" t="shared" si="2" ref="R8:R28">(F8*$F$4+G8*$G$4+H8*$H$4+I8*$I$4+J8*$J$4+K8*$K$4+L8*$F$4+M8*$G$4+N8*$H$4+O8*$I$4+P8*$J$4+Q8*$J$4)</f>
        <v>148.66</v>
      </c>
      <c r="S8" s="8">
        <f aca="true" t="shared" si="3" ref="S8:S28">IF(R8&gt;0,R8*-1,-1000)</f>
        <v>-148.66</v>
      </c>
    </row>
    <row r="9" spans="1:19" ht="12.75">
      <c r="A9" s="1">
        <f t="shared" si="1"/>
        <v>2</v>
      </c>
      <c r="B9">
        <v>101</v>
      </c>
      <c r="C9" s="2" t="str">
        <f>+VLOOKUP($B9,Gesamt!$A$5:$D$289,2,FALSE)</f>
        <v>Zaruba</v>
      </c>
      <c r="D9" s="2" t="str">
        <f>+VLOOKUP($B9,Gesamt!$A$5:$D$289,3,FALSE)</f>
        <v>Pia</v>
      </c>
      <c r="E9" s="1" t="str">
        <f>+VLOOKUP($B9,Gesamt!$A$5:$D$289,4,FALSE)</f>
        <v>Mettingen</v>
      </c>
      <c r="F9" s="10">
        <f>+VLOOKUP($B9,Gesamt!$A$5:$F$289,5,FALSE)</f>
        <v>37.37</v>
      </c>
      <c r="G9" s="10">
        <f>+VLOOKUP($B9,Gesamt!$A$5:$G$289,6,FALSE)</f>
        <v>37.13</v>
      </c>
      <c r="H9" s="10">
        <f>+VLOOKUP($B9,Gesamt!$A$5:$H$289,7,FALSE)</f>
        <v>37.55</v>
      </c>
      <c r="I9" s="10">
        <f>+VLOOKUP($B9,Gesamt!$A$5:$I$289,8,FALSE)</f>
        <v>37.33</v>
      </c>
      <c r="J9" s="10">
        <f>+VLOOKUP($B9,Gesamt!$A$5:$Q$289,9,FALSE)</f>
        <v>0</v>
      </c>
      <c r="K9" s="10">
        <f>+VLOOKUP($B9,Gesamt!$A$5:$Q$289,10,FALSE)</f>
        <v>0</v>
      </c>
      <c r="L9" s="10">
        <f>+VLOOKUP($B9,Gesamt!$A$5:$Q$289,11,FALSE)</f>
        <v>0</v>
      </c>
      <c r="M9" s="10">
        <f>+VLOOKUP($B9,Gesamt!$A$5:$Q$289,12,FALSE)</f>
        <v>0</v>
      </c>
      <c r="N9" s="10">
        <f>+VLOOKUP($B9,Gesamt!$A$5:$Q$289,13,FALSE)</f>
        <v>0</v>
      </c>
      <c r="O9" s="10">
        <f>+VLOOKUP($B9,Gesamt!$A$5:$Q$289,14,FALSE)</f>
        <v>0</v>
      </c>
      <c r="P9" s="10">
        <f>+VLOOKUP($B9,Gesamt!$A$5:$Q$289,15,FALSE)</f>
        <v>0</v>
      </c>
      <c r="Q9" s="10">
        <f>+VLOOKUP($B9,Gesamt!$A$5:$Q$289,16,FALSE)</f>
        <v>0</v>
      </c>
      <c r="R9" s="10">
        <f t="shared" si="2"/>
        <v>149.38</v>
      </c>
      <c r="S9" s="8">
        <f t="shared" si="3"/>
        <v>-149.38</v>
      </c>
    </row>
    <row r="10" spans="1:19" ht="12.75">
      <c r="A10" s="1">
        <f t="shared" si="1"/>
        <v>3</v>
      </c>
      <c r="B10">
        <v>140</v>
      </c>
      <c r="C10" s="2" t="str">
        <f>+VLOOKUP($B10,Gesamt!$A$5:$D$289,2,FALSE)</f>
        <v>Zaruba</v>
      </c>
      <c r="D10" s="2" t="str">
        <f>+VLOOKUP($B10,Gesamt!$A$5:$D$289,3,FALSE)</f>
        <v>Max</v>
      </c>
      <c r="E10" s="1" t="str">
        <f>+VLOOKUP($B10,Gesamt!$A$5:$D$289,4,FALSE)</f>
        <v>Mettingen</v>
      </c>
      <c r="F10" s="10">
        <f>+VLOOKUP($B10,Gesamt!$A$5:$F$289,5,FALSE)</f>
        <v>37.2</v>
      </c>
      <c r="G10" s="10">
        <f>+VLOOKUP($B10,Gesamt!$A$5:$G$289,6,FALSE)</f>
        <v>37.56</v>
      </c>
      <c r="H10" s="10">
        <f>+VLOOKUP($B10,Gesamt!$A$5:$H$289,7,FALSE)</f>
        <v>37.34</v>
      </c>
      <c r="I10" s="10">
        <f>+VLOOKUP($B10,Gesamt!$A$5:$I$289,8,FALSE)</f>
        <v>37.33</v>
      </c>
      <c r="J10" s="10">
        <f>+VLOOKUP($B10,Gesamt!$A$5:$Q$289,9,FALSE)</f>
        <v>0</v>
      </c>
      <c r="K10" s="10">
        <f>+VLOOKUP($B10,Gesamt!$A$5:$Q$289,10,FALSE)</f>
        <v>0</v>
      </c>
      <c r="L10" s="10">
        <f>+VLOOKUP($B10,Gesamt!$A$5:$Q$289,11,FALSE)</f>
        <v>0</v>
      </c>
      <c r="M10" s="10">
        <f>+VLOOKUP($B10,Gesamt!$A$5:$Q$289,12,FALSE)</f>
        <v>0</v>
      </c>
      <c r="N10" s="10">
        <f>+VLOOKUP($B10,Gesamt!$A$5:$Q$289,13,FALSE)</f>
        <v>0</v>
      </c>
      <c r="O10" s="10">
        <f>+VLOOKUP($B10,Gesamt!$A$5:$Q$289,14,FALSE)</f>
        <v>0</v>
      </c>
      <c r="P10" s="10">
        <f>+VLOOKUP($B10,Gesamt!$A$5:$Q$289,15,FALSE)</f>
        <v>0</v>
      </c>
      <c r="Q10" s="10">
        <f>+VLOOKUP($B10,Gesamt!$A$5:$Q$289,16,FALSE)</f>
        <v>0</v>
      </c>
      <c r="R10" s="10">
        <f t="shared" si="2"/>
        <v>149.43</v>
      </c>
      <c r="S10" s="8">
        <f t="shared" si="3"/>
        <v>-149.43</v>
      </c>
    </row>
    <row r="11" spans="1:19" ht="12.75">
      <c r="A11" s="1">
        <f t="shared" si="1"/>
        <v>4</v>
      </c>
      <c r="B11">
        <v>145</v>
      </c>
      <c r="C11" s="2" t="str">
        <f>+VLOOKUP($B11,Gesamt!$A$5:$D$289,2,FALSE)</f>
        <v>Sinnerbrink</v>
      </c>
      <c r="D11" s="2" t="str">
        <f>+VLOOKUP($B11,Gesamt!$A$5:$D$289,3,FALSE)</f>
        <v>Joel</v>
      </c>
      <c r="E11" s="1" t="str">
        <f>+VLOOKUP($B11,Gesamt!$A$5:$D$289,4,FALSE)</f>
        <v>Stromberg</v>
      </c>
      <c r="F11" s="10">
        <f>+VLOOKUP($B11,Gesamt!$A$5:$F$289,5,FALSE)</f>
        <v>37.68</v>
      </c>
      <c r="G11" s="10">
        <f>+VLOOKUP($B11,Gesamt!$A$5:$G$289,6,FALSE)</f>
        <v>37.41</v>
      </c>
      <c r="H11" s="10">
        <f>+VLOOKUP($B11,Gesamt!$A$5:$H$289,7,FALSE)</f>
        <v>37.39</v>
      </c>
      <c r="I11" s="10">
        <f>+VLOOKUP($B11,Gesamt!$A$5:$I$289,8,FALSE)</f>
        <v>37.78</v>
      </c>
      <c r="J11" s="10">
        <f>+VLOOKUP($B11,Gesamt!$A$5:$Q$289,9,FALSE)</f>
        <v>0</v>
      </c>
      <c r="K11" s="10">
        <f>+VLOOKUP($B11,Gesamt!$A$5:$Q$289,10,FALSE)</f>
        <v>0</v>
      </c>
      <c r="L11" s="10">
        <f>+VLOOKUP($B11,Gesamt!$A$5:$Q$289,11,FALSE)</f>
        <v>0</v>
      </c>
      <c r="M11" s="10">
        <f>+VLOOKUP($B11,Gesamt!$A$5:$Q$289,12,FALSE)</f>
        <v>0</v>
      </c>
      <c r="N11" s="10">
        <f>+VLOOKUP($B11,Gesamt!$A$5:$Q$289,13,FALSE)</f>
        <v>0</v>
      </c>
      <c r="O11" s="10">
        <f>+VLOOKUP($B11,Gesamt!$A$5:$Q$289,14,FALSE)</f>
        <v>0</v>
      </c>
      <c r="P11" s="10">
        <f>+VLOOKUP($B11,Gesamt!$A$5:$Q$289,15,FALSE)</f>
        <v>0</v>
      </c>
      <c r="Q11" s="10">
        <f>+VLOOKUP($B11,Gesamt!$A$5:$Q$289,16,FALSE)</f>
        <v>0</v>
      </c>
      <c r="R11" s="10">
        <f t="shared" si="2"/>
        <v>150.26</v>
      </c>
      <c r="S11" s="8">
        <f t="shared" si="3"/>
        <v>-150.26</v>
      </c>
    </row>
    <row r="12" spans="1:19" ht="12.75">
      <c r="A12" s="1">
        <f t="shared" si="1"/>
        <v>5</v>
      </c>
      <c r="B12">
        <v>104</v>
      </c>
      <c r="C12" s="2" t="str">
        <f>+VLOOKUP($B12,Gesamt!$A$5:$D$289,2,FALSE)</f>
        <v>Kessling</v>
      </c>
      <c r="D12" s="2" t="str">
        <f>+VLOOKUP($B12,Gesamt!$A$5:$D$289,3,FALSE)</f>
        <v>Sophie</v>
      </c>
      <c r="E12" s="1" t="str">
        <f>+VLOOKUP($B12,Gesamt!$A$5:$D$289,4,FALSE)</f>
        <v>Mettingen</v>
      </c>
      <c r="F12" s="10">
        <f>+VLOOKUP($B12,Gesamt!$A$5:$F$289,5,FALSE)</f>
        <v>37.52</v>
      </c>
      <c r="G12" s="10">
        <f>+VLOOKUP($B12,Gesamt!$A$5:$G$289,6,FALSE)</f>
        <v>37.84</v>
      </c>
      <c r="H12" s="10">
        <f>+VLOOKUP($B12,Gesamt!$A$5:$H$289,7,FALSE)</f>
        <v>37.66</v>
      </c>
      <c r="I12" s="10">
        <f>+VLOOKUP($B12,Gesamt!$A$5:$I$289,8,FALSE)</f>
        <v>37.63</v>
      </c>
      <c r="J12" s="10">
        <f>+VLOOKUP($B12,Gesamt!$A$5:$Q$289,9,FALSE)</f>
        <v>0</v>
      </c>
      <c r="K12" s="10">
        <f>+VLOOKUP($B12,Gesamt!$A$5:$Q$289,10,FALSE)</f>
        <v>0</v>
      </c>
      <c r="L12" s="10">
        <f>+VLOOKUP($B12,Gesamt!$A$5:$Q$289,11,FALSE)</f>
        <v>0</v>
      </c>
      <c r="M12" s="10">
        <f>+VLOOKUP($B12,Gesamt!$A$5:$Q$289,12,FALSE)</f>
        <v>0</v>
      </c>
      <c r="N12" s="10">
        <f>+VLOOKUP($B12,Gesamt!$A$5:$Q$289,13,FALSE)</f>
        <v>0</v>
      </c>
      <c r="O12" s="10">
        <f>+VLOOKUP($B12,Gesamt!$A$5:$Q$289,14,FALSE)</f>
        <v>0</v>
      </c>
      <c r="P12" s="10">
        <f>+VLOOKUP($B12,Gesamt!$A$5:$Q$289,15,FALSE)</f>
        <v>0</v>
      </c>
      <c r="Q12" s="10">
        <f>+VLOOKUP($B12,Gesamt!$A$5:$Q$289,16,FALSE)</f>
        <v>0</v>
      </c>
      <c r="R12" s="10">
        <f t="shared" si="2"/>
        <v>150.65</v>
      </c>
      <c r="S12" s="8">
        <f t="shared" si="3"/>
        <v>-150.65</v>
      </c>
    </row>
    <row r="13" spans="1:19" ht="12.75">
      <c r="A13" s="1">
        <f t="shared" si="1"/>
        <v>6</v>
      </c>
      <c r="B13">
        <v>141</v>
      </c>
      <c r="C13" s="2" t="str">
        <f>+VLOOKUP($B13,Gesamt!$A$5:$D$289,2,FALSE)</f>
        <v>Lampe</v>
      </c>
      <c r="D13" s="2" t="str">
        <f>+VLOOKUP($B13,Gesamt!$A$5:$D$289,3,FALSE)</f>
        <v>Pia</v>
      </c>
      <c r="E13" s="1" t="str">
        <f>+VLOOKUP($B13,Gesamt!$A$5:$D$289,4,FALSE)</f>
        <v>Mettingen</v>
      </c>
      <c r="F13" s="10">
        <f>+VLOOKUP($B13,Gesamt!$A$5:$F$289,5,FALSE)</f>
        <v>37.55</v>
      </c>
      <c r="G13" s="10">
        <f>+VLOOKUP($B13,Gesamt!$A$5:$G$289,6,FALSE)</f>
        <v>38.47</v>
      </c>
      <c r="H13" s="10">
        <f>+VLOOKUP($B13,Gesamt!$A$5:$H$289,7,FALSE)</f>
        <v>37.43</v>
      </c>
      <c r="I13" s="10">
        <f>+VLOOKUP($B13,Gesamt!$A$5:$I$289,8,FALSE)</f>
        <v>37.97</v>
      </c>
      <c r="J13" s="10">
        <f>+VLOOKUP($B13,Gesamt!$A$5:$Q$289,9,FALSE)</f>
        <v>0</v>
      </c>
      <c r="K13" s="10">
        <f>+VLOOKUP($B13,Gesamt!$A$5:$Q$289,10,FALSE)</f>
        <v>0</v>
      </c>
      <c r="L13" s="10">
        <f>+VLOOKUP($B13,Gesamt!$A$5:$Q$289,11,FALSE)</f>
        <v>0</v>
      </c>
      <c r="M13" s="10">
        <f>+VLOOKUP($B13,Gesamt!$A$5:$Q$289,12,FALSE)</f>
        <v>0</v>
      </c>
      <c r="N13" s="10">
        <f>+VLOOKUP($B13,Gesamt!$A$5:$Q$289,13,FALSE)</f>
        <v>0</v>
      </c>
      <c r="O13" s="10">
        <f>+VLOOKUP($B13,Gesamt!$A$5:$Q$289,14,FALSE)</f>
        <v>0</v>
      </c>
      <c r="P13" s="10">
        <f>+VLOOKUP($B13,Gesamt!$A$5:$Q$289,15,FALSE)</f>
        <v>0</v>
      </c>
      <c r="Q13" s="10">
        <f>+VLOOKUP($B13,Gesamt!$A$5:$Q$289,16,FALSE)</f>
        <v>0</v>
      </c>
      <c r="R13" s="10">
        <f t="shared" si="2"/>
        <v>151.42</v>
      </c>
      <c r="S13" s="8">
        <f t="shared" si="3"/>
        <v>-151.42</v>
      </c>
    </row>
    <row r="14" spans="1:19" ht="12.75">
      <c r="A14" s="1">
        <f t="shared" si="1"/>
        <v>7</v>
      </c>
      <c r="B14">
        <v>156</v>
      </c>
      <c r="C14" s="2" t="str">
        <f>+VLOOKUP($B14,Gesamt!$A$5:$D$289,2,FALSE)</f>
        <v>Schröder</v>
      </c>
      <c r="D14" s="2" t="str">
        <f>+VLOOKUP($B14,Gesamt!$A$5:$D$289,3,FALSE)</f>
        <v>Maximilian</v>
      </c>
      <c r="E14" s="1" t="str">
        <f>+VLOOKUP($B14,Gesamt!$A$5:$D$289,4,FALSE)</f>
        <v>Friedrichsfeld</v>
      </c>
      <c r="F14" s="10">
        <f>+VLOOKUP($B14,Gesamt!$A$5:$F$289,5,FALSE)</f>
        <v>37.99</v>
      </c>
      <c r="G14" s="10">
        <f>+VLOOKUP($B14,Gesamt!$A$5:$G$289,6,FALSE)</f>
        <v>38.06</v>
      </c>
      <c r="H14" s="10">
        <f>+VLOOKUP($B14,Gesamt!$A$5:$H$289,7,FALSE)</f>
        <v>37.58</v>
      </c>
      <c r="I14" s="10">
        <f>+VLOOKUP($B14,Gesamt!$A$5:$I$289,8,FALSE)</f>
        <v>37.8</v>
      </c>
      <c r="J14" s="10">
        <f>+VLOOKUP($B14,Gesamt!$A$5:$Q$289,9,FALSE)</f>
        <v>0</v>
      </c>
      <c r="K14" s="10">
        <f>+VLOOKUP($B14,Gesamt!$A$5:$Q$289,10,FALSE)</f>
        <v>0</v>
      </c>
      <c r="L14" s="10">
        <f>+VLOOKUP($B14,Gesamt!$A$5:$Q$289,11,FALSE)</f>
        <v>0</v>
      </c>
      <c r="M14" s="10">
        <f>+VLOOKUP($B14,Gesamt!$A$5:$Q$289,12,FALSE)</f>
        <v>0</v>
      </c>
      <c r="N14" s="10">
        <f>+VLOOKUP($B14,Gesamt!$A$5:$Q$289,13,FALSE)</f>
        <v>0</v>
      </c>
      <c r="O14" s="10">
        <f>+VLOOKUP($B14,Gesamt!$A$5:$Q$289,14,FALSE)</f>
        <v>0</v>
      </c>
      <c r="P14" s="10">
        <f>+VLOOKUP($B14,Gesamt!$A$5:$Q$289,15,FALSE)</f>
        <v>0</v>
      </c>
      <c r="Q14" s="10">
        <f>+VLOOKUP($B14,Gesamt!$A$5:$Q$289,16,FALSE)</f>
        <v>0</v>
      </c>
      <c r="R14" s="10">
        <f t="shared" si="2"/>
        <v>151.43</v>
      </c>
      <c r="S14" s="8">
        <f t="shared" si="3"/>
        <v>-151.43</v>
      </c>
    </row>
    <row r="15" spans="1:19" ht="12.75">
      <c r="A15" s="1">
        <f t="shared" si="1"/>
        <v>8</v>
      </c>
      <c r="B15">
        <v>135</v>
      </c>
      <c r="C15" s="2" t="str">
        <f>+VLOOKUP($B15,Gesamt!$A$5:$D$289,2,FALSE)</f>
        <v>Lutterbach</v>
      </c>
      <c r="D15" s="2" t="str">
        <f>+VLOOKUP($B15,Gesamt!$A$5:$D$289,3,FALSE)</f>
        <v>Eric</v>
      </c>
      <c r="E15" s="1" t="str">
        <f>+VLOOKUP($B15,Gesamt!$A$5:$D$289,4,FALSE)</f>
        <v>Simmerath</v>
      </c>
      <c r="F15" s="10">
        <f>+VLOOKUP($B15,Gesamt!$A$5:$F$289,5,FALSE)</f>
        <v>38.39</v>
      </c>
      <c r="G15" s="10">
        <f>+VLOOKUP($B15,Gesamt!$A$5:$G$289,6,FALSE)</f>
        <v>38.36</v>
      </c>
      <c r="H15" s="10">
        <f>+VLOOKUP($B15,Gesamt!$A$5:$H$289,7,FALSE)</f>
        <v>37.82</v>
      </c>
      <c r="I15" s="10">
        <f>+VLOOKUP($B15,Gesamt!$A$5:$I$289,8,FALSE)</f>
        <v>36.88</v>
      </c>
      <c r="J15" s="10">
        <f>+VLOOKUP($B15,Gesamt!$A$5:$Q$289,9,FALSE)</f>
        <v>0</v>
      </c>
      <c r="K15" s="10">
        <f>+VLOOKUP($B15,Gesamt!$A$5:$Q$289,10,FALSE)</f>
        <v>0</v>
      </c>
      <c r="L15" s="10">
        <f>+VLOOKUP($B15,Gesamt!$A$5:$Q$289,11,FALSE)</f>
        <v>0</v>
      </c>
      <c r="M15" s="10">
        <f>+VLOOKUP($B15,Gesamt!$A$5:$Q$289,12,FALSE)</f>
        <v>0</v>
      </c>
      <c r="N15" s="10">
        <f>+VLOOKUP($B15,Gesamt!$A$5:$Q$289,13,FALSE)</f>
        <v>0</v>
      </c>
      <c r="O15" s="10">
        <f>+VLOOKUP($B15,Gesamt!$A$5:$Q$289,14,FALSE)</f>
        <v>0</v>
      </c>
      <c r="P15" s="10">
        <f>+VLOOKUP($B15,Gesamt!$A$5:$Q$289,15,FALSE)</f>
        <v>0</v>
      </c>
      <c r="Q15" s="10">
        <f>+VLOOKUP($B15,Gesamt!$A$5:$Q$289,16,FALSE)</f>
        <v>0</v>
      </c>
      <c r="R15" s="10">
        <f t="shared" si="2"/>
        <v>151.45</v>
      </c>
      <c r="S15" s="8">
        <f t="shared" si="3"/>
        <v>-151.45</v>
      </c>
    </row>
    <row r="16" spans="1:19" ht="12.75">
      <c r="A16" s="1">
        <f t="shared" si="1"/>
        <v>9</v>
      </c>
      <c r="B16">
        <v>151</v>
      </c>
      <c r="C16" s="2" t="str">
        <f>+VLOOKUP($B16,Gesamt!$A$5:$D$289,2,FALSE)</f>
        <v>Lengowski</v>
      </c>
      <c r="D16" s="2" t="str">
        <f>+VLOOKUP($B16,Gesamt!$A$5:$D$289,3,FALSE)</f>
        <v>Max</v>
      </c>
      <c r="E16" s="1" t="str">
        <f>+VLOOKUP($B16,Gesamt!$A$5:$D$289,4,FALSE)</f>
        <v>Havixbeck</v>
      </c>
      <c r="F16" s="10">
        <f>+VLOOKUP($B16,Gesamt!$A$5:$F$289,5,FALSE)</f>
        <v>38.03</v>
      </c>
      <c r="G16" s="10">
        <f>+VLOOKUP($B16,Gesamt!$A$5:$G$289,6,FALSE)</f>
        <v>37.62</v>
      </c>
      <c r="H16" s="10">
        <f>+VLOOKUP($B16,Gesamt!$A$5:$H$289,7,FALSE)</f>
        <v>38.77</v>
      </c>
      <c r="I16" s="10">
        <f>+VLOOKUP($B16,Gesamt!$A$5:$I$289,8,FALSE)</f>
        <v>37.45</v>
      </c>
      <c r="J16" s="10">
        <f>+VLOOKUP($B16,Gesamt!$A$5:$Q$289,9,FALSE)</f>
        <v>0</v>
      </c>
      <c r="K16" s="10">
        <f>+VLOOKUP($B16,Gesamt!$A$5:$Q$289,10,FALSE)</f>
        <v>0</v>
      </c>
      <c r="L16" s="10">
        <f>+VLOOKUP($B16,Gesamt!$A$5:$Q$289,11,FALSE)</f>
        <v>0</v>
      </c>
      <c r="M16" s="10">
        <f>+VLOOKUP($B16,Gesamt!$A$5:$Q$289,12,FALSE)</f>
        <v>0</v>
      </c>
      <c r="N16" s="10">
        <f>+VLOOKUP($B16,Gesamt!$A$5:$Q$289,13,FALSE)</f>
        <v>0</v>
      </c>
      <c r="O16" s="10">
        <f>+VLOOKUP($B16,Gesamt!$A$5:$Q$289,14,FALSE)</f>
        <v>0</v>
      </c>
      <c r="P16" s="10">
        <f>+VLOOKUP($B16,Gesamt!$A$5:$Q$289,15,FALSE)</f>
        <v>0</v>
      </c>
      <c r="Q16" s="10">
        <f>+VLOOKUP($B16,Gesamt!$A$5:$Q$289,16,FALSE)</f>
        <v>0</v>
      </c>
      <c r="R16" s="10">
        <f t="shared" si="2"/>
        <v>151.87</v>
      </c>
      <c r="S16" s="8">
        <f t="shared" si="3"/>
        <v>-151.87</v>
      </c>
    </row>
    <row r="17" spans="1:19" ht="12.75">
      <c r="A17" s="1">
        <f t="shared" si="1"/>
        <v>10</v>
      </c>
      <c r="B17">
        <v>125</v>
      </c>
      <c r="C17" s="2" t="str">
        <f>+VLOOKUP($B17,Gesamt!$A$5:$D$289,2,FALSE)</f>
        <v>Becker</v>
      </c>
      <c r="D17" s="2" t="str">
        <f>+VLOOKUP($B17,Gesamt!$A$5:$D$289,3,FALSE)</f>
        <v>Robin</v>
      </c>
      <c r="E17" s="1" t="str">
        <f>+VLOOKUP($B17,Gesamt!$A$5:$D$289,4,FALSE)</f>
        <v>Bergkamen</v>
      </c>
      <c r="F17" s="10">
        <f>+VLOOKUP($B17,Gesamt!$A$5:$F$289,5,FALSE)</f>
        <v>38.08</v>
      </c>
      <c r="G17" s="10">
        <f>+VLOOKUP($B17,Gesamt!$A$5:$G$289,6,FALSE)</f>
        <v>38.26</v>
      </c>
      <c r="H17" s="10">
        <f>+VLOOKUP($B17,Gesamt!$A$5:$H$289,7,FALSE)</f>
        <v>38.05</v>
      </c>
      <c r="I17" s="10">
        <f>+VLOOKUP($B17,Gesamt!$A$5:$I$289,8,FALSE)</f>
        <v>37.61</v>
      </c>
      <c r="J17" s="10">
        <f>+VLOOKUP($B17,Gesamt!$A$5:$Q$289,9,FALSE)</f>
        <v>0</v>
      </c>
      <c r="K17" s="10">
        <f>+VLOOKUP($B17,Gesamt!$A$5:$Q$289,10,FALSE)</f>
        <v>0</v>
      </c>
      <c r="L17" s="10">
        <f>+VLOOKUP($B17,Gesamt!$A$5:$Q$289,11,FALSE)</f>
        <v>0</v>
      </c>
      <c r="M17" s="10">
        <f>+VLOOKUP($B17,Gesamt!$A$5:$Q$289,12,FALSE)</f>
        <v>0</v>
      </c>
      <c r="N17" s="10">
        <f>+VLOOKUP($B17,Gesamt!$A$5:$Q$289,13,FALSE)</f>
        <v>0</v>
      </c>
      <c r="O17" s="10">
        <f>+VLOOKUP($B17,Gesamt!$A$5:$Q$289,14,FALSE)</f>
        <v>0</v>
      </c>
      <c r="P17" s="10">
        <f>+VLOOKUP($B17,Gesamt!$A$5:$Q$289,15,FALSE)</f>
        <v>0</v>
      </c>
      <c r="Q17" s="10">
        <f>+VLOOKUP($B17,Gesamt!$A$5:$Q$289,16,FALSE)</f>
        <v>0</v>
      </c>
      <c r="R17" s="10">
        <f t="shared" si="2"/>
        <v>152</v>
      </c>
      <c r="S17" s="8">
        <f t="shared" si="3"/>
        <v>-152</v>
      </c>
    </row>
    <row r="18" spans="1:19" ht="12.75">
      <c r="A18" s="1">
        <f t="shared" si="1"/>
        <v>11</v>
      </c>
      <c r="B18">
        <v>103</v>
      </c>
      <c r="C18" s="2" t="str">
        <f>+VLOOKUP($B18,Gesamt!$A$5:$D$289,2,FALSE)</f>
        <v>Freudenstein</v>
      </c>
      <c r="D18" s="2" t="str">
        <f>+VLOOKUP($B18,Gesamt!$A$5:$D$289,3,FALSE)</f>
        <v>Rieke</v>
      </c>
      <c r="E18" s="1" t="str">
        <f>+VLOOKUP($B18,Gesamt!$A$5:$D$289,4,FALSE)</f>
        <v>Mettingen</v>
      </c>
      <c r="F18" s="10">
        <f>+VLOOKUP($B18,Gesamt!$A$5:$F$289,5,FALSE)</f>
        <v>38.08</v>
      </c>
      <c r="G18" s="10">
        <f>+VLOOKUP($B18,Gesamt!$A$5:$G$289,6,FALSE)</f>
        <v>37.97</v>
      </c>
      <c r="H18" s="10">
        <f>+VLOOKUP($B18,Gesamt!$A$5:$H$289,7,FALSE)</f>
        <v>38.18</v>
      </c>
      <c r="I18" s="10">
        <f>+VLOOKUP($B18,Gesamt!$A$5:$I$289,8,FALSE)</f>
        <v>37.97</v>
      </c>
      <c r="J18" s="10">
        <f>+VLOOKUP($B18,Gesamt!$A$5:$Q$289,9,FALSE)</f>
        <v>0</v>
      </c>
      <c r="K18" s="10">
        <f>+VLOOKUP($B18,Gesamt!$A$5:$Q$289,10,FALSE)</f>
        <v>0</v>
      </c>
      <c r="L18" s="10">
        <f>+VLOOKUP($B18,Gesamt!$A$5:$Q$289,11,FALSE)</f>
        <v>0</v>
      </c>
      <c r="M18" s="10">
        <f>+VLOOKUP($B18,Gesamt!$A$5:$Q$289,12,FALSE)</f>
        <v>0</v>
      </c>
      <c r="N18" s="10">
        <f>+VLOOKUP($B18,Gesamt!$A$5:$Q$289,13,FALSE)</f>
        <v>0</v>
      </c>
      <c r="O18" s="10">
        <f>+VLOOKUP($B18,Gesamt!$A$5:$Q$289,14,FALSE)</f>
        <v>0</v>
      </c>
      <c r="P18" s="10">
        <f>+VLOOKUP($B18,Gesamt!$A$5:$Q$289,15,FALSE)</f>
        <v>0</v>
      </c>
      <c r="Q18" s="10">
        <f>+VLOOKUP($B18,Gesamt!$A$5:$Q$289,16,FALSE)</f>
        <v>0</v>
      </c>
      <c r="R18" s="10">
        <f t="shared" si="2"/>
        <v>152.2</v>
      </c>
      <c r="S18" s="8">
        <f t="shared" si="3"/>
        <v>-152.2</v>
      </c>
    </row>
    <row r="19" spans="1:19" ht="12.75">
      <c r="A19" s="1">
        <f t="shared" si="1"/>
        <v>12</v>
      </c>
      <c r="B19">
        <v>111</v>
      </c>
      <c r="C19" s="2" t="str">
        <f>+VLOOKUP($B19,Gesamt!$A$5:$D$289,2,FALSE)</f>
        <v>Schlösser</v>
      </c>
      <c r="D19" s="2" t="str">
        <f>+VLOOKUP($B19,Gesamt!$A$5:$D$289,3,FALSE)</f>
        <v>Timon</v>
      </c>
      <c r="E19" s="1" t="str">
        <f>+VLOOKUP($B19,Gesamt!$A$5:$D$289,4,FALSE)</f>
        <v>Stromberg</v>
      </c>
      <c r="F19" s="10">
        <f>+VLOOKUP($B19,Gesamt!$A$5:$F$289,5,FALSE)</f>
        <v>37.9</v>
      </c>
      <c r="G19" s="10">
        <f>+VLOOKUP($B19,Gesamt!$A$5:$G$289,6,FALSE)</f>
        <v>38.66</v>
      </c>
      <c r="H19" s="10">
        <f>+VLOOKUP($B19,Gesamt!$A$5:$H$289,7,FALSE)</f>
        <v>37.85</v>
      </c>
      <c r="I19" s="10">
        <f>+VLOOKUP($B19,Gesamt!$A$5:$I$289,8,FALSE)</f>
        <v>38.54</v>
      </c>
      <c r="J19" s="10">
        <f>+VLOOKUP($B19,Gesamt!$A$5:$Q$289,9,FALSE)</f>
        <v>0</v>
      </c>
      <c r="K19" s="10">
        <f>+VLOOKUP($B19,Gesamt!$A$5:$Q$289,10,FALSE)</f>
        <v>0</v>
      </c>
      <c r="L19" s="10">
        <f>+VLOOKUP($B19,Gesamt!$A$5:$Q$289,11,FALSE)</f>
        <v>0</v>
      </c>
      <c r="M19" s="10">
        <f>+VLOOKUP($B19,Gesamt!$A$5:$Q$289,12,FALSE)</f>
        <v>0</v>
      </c>
      <c r="N19" s="10">
        <f>+VLOOKUP($B19,Gesamt!$A$5:$Q$289,13,FALSE)</f>
        <v>0</v>
      </c>
      <c r="O19" s="10">
        <f>+VLOOKUP($B19,Gesamt!$A$5:$Q$289,14,FALSE)</f>
        <v>0</v>
      </c>
      <c r="P19" s="10">
        <f>+VLOOKUP($B19,Gesamt!$A$5:$Q$289,15,FALSE)</f>
        <v>0</v>
      </c>
      <c r="Q19" s="10">
        <f>+VLOOKUP($B19,Gesamt!$A$5:$Q$289,16,FALSE)</f>
        <v>0</v>
      </c>
      <c r="R19" s="10">
        <f t="shared" si="2"/>
        <v>152.95</v>
      </c>
      <c r="S19" s="8">
        <f t="shared" si="3"/>
        <v>-152.95</v>
      </c>
    </row>
    <row r="20" spans="1:19" ht="12.75">
      <c r="A20" s="1">
        <f t="shared" si="1"/>
        <v>13</v>
      </c>
      <c r="B20">
        <v>110</v>
      </c>
      <c r="C20" s="2" t="str">
        <f>+VLOOKUP($B20,Gesamt!$A$5:$D$289,2,FALSE)</f>
        <v>Hipper</v>
      </c>
      <c r="D20" s="2" t="str">
        <f>+VLOOKUP($B20,Gesamt!$A$5:$D$289,3,FALSE)</f>
        <v>Charlotte</v>
      </c>
      <c r="E20" s="1" t="str">
        <f>+VLOOKUP($B20,Gesamt!$A$5:$D$289,4,FALSE)</f>
        <v>Billerbeck</v>
      </c>
      <c r="F20" s="10">
        <f>+VLOOKUP($B20,Gesamt!$A$5:$F$289,5,FALSE)</f>
        <v>39.29</v>
      </c>
      <c r="G20" s="10">
        <f>+VLOOKUP($B20,Gesamt!$A$5:$G$289,6,FALSE)</f>
        <v>38.3</v>
      </c>
      <c r="H20" s="10">
        <f>+VLOOKUP($B20,Gesamt!$A$5:$H$289,7,FALSE)</f>
        <v>37.66</v>
      </c>
      <c r="I20" s="10">
        <f>+VLOOKUP($B20,Gesamt!$A$5:$I$289,8,FALSE)</f>
        <v>37.9</v>
      </c>
      <c r="J20" s="10">
        <f>+VLOOKUP($B20,Gesamt!$A$5:$Q$289,9,FALSE)</f>
        <v>0</v>
      </c>
      <c r="K20" s="10">
        <f>+VLOOKUP($B20,Gesamt!$A$5:$Q$289,10,FALSE)</f>
        <v>0</v>
      </c>
      <c r="L20" s="10">
        <f>+VLOOKUP($B20,Gesamt!$A$5:$Q$289,11,FALSE)</f>
        <v>0</v>
      </c>
      <c r="M20" s="10">
        <f>+VLOOKUP($B20,Gesamt!$A$5:$Q$289,12,FALSE)</f>
        <v>0</v>
      </c>
      <c r="N20" s="10">
        <f>+VLOOKUP($B20,Gesamt!$A$5:$Q$289,13,FALSE)</f>
        <v>0</v>
      </c>
      <c r="O20" s="10">
        <f>+VLOOKUP($B20,Gesamt!$A$5:$Q$289,14,FALSE)</f>
        <v>0</v>
      </c>
      <c r="P20" s="10">
        <f>+VLOOKUP($B20,Gesamt!$A$5:$Q$289,15,FALSE)</f>
        <v>0</v>
      </c>
      <c r="Q20" s="10">
        <f>+VLOOKUP($B20,Gesamt!$A$5:$Q$289,16,FALSE)</f>
        <v>0</v>
      </c>
      <c r="R20" s="10">
        <f t="shared" si="2"/>
        <v>153.15</v>
      </c>
      <c r="S20" s="8">
        <f t="shared" si="3"/>
        <v>-153.15</v>
      </c>
    </row>
    <row r="21" spans="1:19" ht="12.75">
      <c r="A21" s="1">
        <f t="shared" si="1"/>
        <v>14</v>
      </c>
      <c r="B21">
        <v>130</v>
      </c>
      <c r="C21" s="2" t="str">
        <f>+VLOOKUP($B21,Gesamt!$A$5:$D$289,2,FALSE)</f>
        <v>Hagenbrock</v>
      </c>
      <c r="D21" s="2" t="str">
        <f>+VLOOKUP($B21,Gesamt!$A$5:$D$289,3,FALSE)</f>
        <v>Michelle</v>
      </c>
      <c r="E21" s="1" t="str">
        <f>+VLOOKUP($B21,Gesamt!$A$5:$D$289,4,FALSE)</f>
        <v>Billerbeck</v>
      </c>
      <c r="F21" s="10">
        <f>+VLOOKUP($B21,Gesamt!$A$5:$F$289,5,FALSE)</f>
        <v>38.43</v>
      </c>
      <c r="G21" s="10">
        <f>+VLOOKUP($B21,Gesamt!$A$5:$G$289,6,FALSE)</f>
        <v>38.77</v>
      </c>
      <c r="H21" s="10">
        <f>+VLOOKUP($B21,Gesamt!$A$5:$H$289,7,FALSE)</f>
        <v>38.02</v>
      </c>
      <c r="I21" s="10">
        <f>+VLOOKUP($B21,Gesamt!$A$5:$I$289,8,FALSE)</f>
        <v>38.64</v>
      </c>
      <c r="J21" s="10">
        <f>+VLOOKUP($B21,Gesamt!$A$5:$Q$289,9,FALSE)</f>
        <v>0</v>
      </c>
      <c r="K21" s="10">
        <f>+VLOOKUP($B21,Gesamt!$A$5:$Q$289,10,FALSE)</f>
        <v>0</v>
      </c>
      <c r="L21" s="10">
        <f>+VLOOKUP($B21,Gesamt!$A$5:$Q$289,11,FALSE)</f>
        <v>0</v>
      </c>
      <c r="M21" s="10">
        <f>+VLOOKUP($B21,Gesamt!$A$5:$Q$289,12,FALSE)</f>
        <v>0</v>
      </c>
      <c r="N21" s="10">
        <f>+VLOOKUP($B21,Gesamt!$A$5:$Q$289,13,FALSE)</f>
        <v>0</v>
      </c>
      <c r="O21" s="10">
        <f>+VLOOKUP($B21,Gesamt!$A$5:$Q$289,14,FALSE)</f>
        <v>0</v>
      </c>
      <c r="P21" s="10">
        <f>+VLOOKUP($B21,Gesamt!$A$5:$Q$289,15,FALSE)</f>
        <v>0</v>
      </c>
      <c r="Q21" s="10">
        <f>+VLOOKUP($B21,Gesamt!$A$5:$Q$289,16,FALSE)</f>
        <v>0</v>
      </c>
      <c r="R21" s="10">
        <f t="shared" si="2"/>
        <v>153.86</v>
      </c>
      <c r="S21" s="8">
        <f t="shared" si="3"/>
        <v>-153.86</v>
      </c>
    </row>
    <row r="22" spans="1:19" ht="12.75">
      <c r="A22" s="1">
        <f t="shared" si="1"/>
        <v>15</v>
      </c>
      <c r="B22">
        <v>105</v>
      </c>
      <c r="C22" s="2" t="str">
        <f>+VLOOKUP($B22,Gesamt!$A$5:$D$289,2,FALSE)</f>
        <v>Volmer</v>
      </c>
      <c r="D22" s="2" t="str">
        <f>+VLOOKUP($B22,Gesamt!$A$5:$D$289,3,FALSE)</f>
        <v>Fabian</v>
      </c>
      <c r="E22" s="1" t="str">
        <f>+VLOOKUP($B22,Gesamt!$A$5:$D$289,4,FALSE)</f>
        <v>Billerbeck</v>
      </c>
      <c r="F22" s="10">
        <f>+VLOOKUP($B22,Gesamt!$A$5:$F$289,5,FALSE)</f>
        <v>39.6</v>
      </c>
      <c r="G22" s="10">
        <f>+VLOOKUP($B22,Gesamt!$A$5:$G$289,6,FALSE)</f>
        <v>38.84</v>
      </c>
      <c r="H22" s="10">
        <f>+VLOOKUP($B22,Gesamt!$A$5:$H$289,7,FALSE)</f>
        <v>38.21</v>
      </c>
      <c r="I22" s="10">
        <f>+VLOOKUP($B22,Gesamt!$A$5:$I$289,8,FALSE)</f>
        <v>38.51</v>
      </c>
      <c r="J22" s="10">
        <f>+VLOOKUP($B22,Gesamt!$A$5:$Q$289,9,FALSE)</f>
        <v>0</v>
      </c>
      <c r="K22" s="10">
        <f>+VLOOKUP($B22,Gesamt!$A$5:$Q$289,10,FALSE)</f>
        <v>0</v>
      </c>
      <c r="L22" s="10">
        <f>+VLOOKUP($B22,Gesamt!$A$5:$Q$289,11,FALSE)</f>
        <v>0</v>
      </c>
      <c r="M22" s="10">
        <f>+VLOOKUP($B22,Gesamt!$A$5:$Q$289,12,FALSE)</f>
        <v>0</v>
      </c>
      <c r="N22" s="10">
        <f>+VLOOKUP($B22,Gesamt!$A$5:$Q$289,13,FALSE)</f>
        <v>0</v>
      </c>
      <c r="O22" s="10">
        <f>+VLOOKUP($B22,Gesamt!$A$5:$Q$289,14,FALSE)</f>
        <v>0</v>
      </c>
      <c r="P22" s="10">
        <f>+VLOOKUP($B22,Gesamt!$A$5:$Q$289,15,FALSE)</f>
        <v>0</v>
      </c>
      <c r="Q22" s="10">
        <f>+VLOOKUP($B22,Gesamt!$A$5:$Q$289,16,FALSE)</f>
        <v>0</v>
      </c>
      <c r="R22" s="10">
        <f t="shared" si="2"/>
        <v>155.16</v>
      </c>
      <c r="S22" s="8">
        <f t="shared" si="3"/>
        <v>-155.16</v>
      </c>
    </row>
    <row r="23" spans="1:19" ht="12.75">
      <c r="A23" s="1">
        <f t="shared" si="1"/>
        <v>16</v>
      </c>
      <c r="B23">
        <v>121</v>
      </c>
      <c r="C23" s="2" t="str">
        <f>+VLOOKUP($B23,Gesamt!$A$5:$D$289,2,FALSE)</f>
        <v>Laukamp</v>
      </c>
      <c r="D23" s="2" t="str">
        <f>+VLOOKUP($B23,Gesamt!$A$5:$D$289,3,FALSE)</f>
        <v>Robin</v>
      </c>
      <c r="E23" s="1" t="str">
        <f>+VLOOKUP($B23,Gesamt!$A$5:$D$289,4,FALSE)</f>
        <v>Billerbeck</v>
      </c>
      <c r="F23" s="10">
        <f>+VLOOKUP($B23,Gesamt!$A$5:$F$289,5,FALSE)</f>
        <v>38.52</v>
      </c>
      <c r="G23" s="10">
        <f>+VLOOKUP($B23,Gesamt!$A$5:$G$289,6,FALSE)</f>
        <v>39.8</v>
      </c>
      <c r="H23" s="10">
        <f>+VLOOKUP($B23,Gesamt!$A$5:$H$289,7,FALSE)</f>
        <v>38.31</v>
      </c>
      <c r="I23" s="10">
        <f>+VLOOKUP($B23,Gesamt!$A$5:$I$289,8,FALSE)</f>
        <v>38.67</v>
      </c>
      <c r="J23" s="10">
        <f>+VLOOKUP($B23,Gesamt!$A$5:$Q$289,9,FALSE)</f>
        <v>0</v>
      </c>
      <c r="K23" s="10">
        <f>+VLOOKUP($B23,Gesamt!$A$5:$Q$289,10,FALSE)</f>
        <v>0</v>
      </c>
      <c r="L23" s="10">
        <f>+VLOOKUP($B23,Gesamt!$A$5:$Q$289,11,FALSE)</f>
        <v>0</v>
      </c>
      <c r="M23" s="10">
        <f>+VLOOKUP($B23,Gesamt!$A$5:$Q$289,12,FALSE)</f>
        <v>0</v>
      </c>
      <c r="N23" s="10">
        <f>+VLOOKUP($B23,Gesamt!$A$5:$Q$289,13,FALSE)</f>
        <v>0</v>
      </c>
      <c r="O23" s="10">
        <f>+VLOOKUP($B23,Gesamt!$A$5:$Q$289,14,FALSE)</f>
        <v>0</v>
      </c>
      <c r="P23" s="10">
        <f>+VLOOKUP($B23,Gesamt!$A$5:$Q$289,15,FALSE)</f>
        <v>0</v>
      </c>
      <c r="Q23" s="10">
        <f>+VLOOKUP($B23,Gesamt!$A$5:$Q$289,16,FALSE)</f>
        <v>0</v>
      </c>
      <c r="R23" s="10">
        <f t="shared" si="2"/>
        <v>155.3</v>
      </c>
      <c r="S23" s="8">
        <f t="shared" si="3"/>
        <v>-155.3</v>
      </c>
    </row>
    <row r="24" spans="1:19" ht="12.75">
      <c r="A24" s="1">
        <f t="shared" si="1"/>
        <v>17</v>
      </c>
      <c r="B24">
        <v>158</v>
      </c>
      <c r="C24" s="2" t="str">
        <f>+VLOOKUP($B24,Gesamt!$A$5:$D$289,2,FALSE)</f>
        <v>Grützner</v>
      </c>
      <c r="D24" s="2" t="str">
        <f>+VLOOKUP($B24,Gesamt!$A$5:$D$289,3,FALSE)</f>
        <v>Lennox</v>
      </c>
      <c r="E24" s="1" t="str">
        <f>+VLOOKUP($B24,Gesamt!$A$5:$D$289,4,FALSE)</f>
        <v>Billerbeck</v>
      </c>
      <c r="F24" s="10">
        <f>+VLOOKUP($B24,Gesamt!$A$5:$F$289,5,FALSE)</f>
        <v>39.48</v>
      </c>
      <c r="G24" s="10">
        <f>+VLOOKUP($B24,Gesamt!$A$5:$G$289,6,FALSE)</f>
        <v>38.78</v>
      </c>
      <c r="H24" s="10">
        <f>+VLOOKUP($B24,Gesamt!$A$5:$H$289,7,FALSE)</f>
        <v>38.98</v>
      </c>
      <c r="I24" s="10">
        <f>+VLOOKUP($B24,Gesamt!$A$5:$I$289,8,FALSE)</f>
        <v>38.47</v>
      </c>
      <c r="J24" s="10">
        <f>+VLOOKUP($B24,Gesamt!$A$5:$Q$289,9,FALSE)</f>
        <v>0</v>
      </c>
      <c r="K24" s="10">
        <f>+VLOOKUP($B24,Gesamt!$A$5:$Q$289,10,FALSE)</f>
        <v>0</v>
      </c>
      <c r="L24" s="10">
        <f>+VLOOKUP($B24,Gesamt!$A$5:$Q$289,11,FALSE)</f>
        <v>0</v>
      </c>
      <c r="M24" s="10">
        <f>+VLOOKUP($B24,Gesamt!$A$5:$Q$289,12,FALSE)</f>
        <v>0</v>
      </c>
      <c r="N24" s="10">
        <f>+VLOOKUP($B24,Gesamt!$A$5:$Q$289,13,FALSE)</f>
        <v>0</v>
      </c>
      <c r="O24" s="10">
        <f>+VLOOKUP($B24,Gesamt!$A$5:$Q$289,14,FALSE)</f>
        <v>0</v>
      </c>
      <c r="P24" s="10">
        <f>+VLOOKUP($B24,Gesamt!$A$5:$Q$289,15,FALSE)</f>
        <v>0</v>
      </c>
      <c r="Q24" s="10">
        <f>+VLOOKUP($B24,Gesamt!$A$5:$Q$289,16,FALSE)</f>
        <v>0</v>
      </c>
      <c r="R24" s="10">
        <f t="shared" si="2"/>
        <v>155.71</v>
      </c>
      <c r="S24" s="8">
        <f t="shared" si="3"/>
        <v>-155.71</v>
      </c>
    </row>
    <row r="25" spans="1:19" ht="12.75">
      <c r="A25" s="1">
        <f t="shared" si="1"/>
        <v>18</v>
      </c>
      <c r="B25">
        <v>136</v>
      </c>
      <c r="C25" s="2" t="str">
        <f>+VLOOKUP($B25,Gesamt!$A$5:$D$289,2,FALSE)</f>
        <v>Wetter</v>
      </c>
      <c r="D25" s="2" t="str">
        <f>+VLOOKUP($B25,Gesamt!$A$5:$D$289,3,FALSE)</f>
        <v>Stefanie</v>
      </c>
      <c r="E25" s="1" t="str">
        <f>+VLOOKUP($B25,Gesamt!$A$5:$D$289,4,FALSE)</f>
        <v>Billerbeck</v>
      </c>
      <c r="F25" s="10">
        <f>+VLOOKUP($B25,Gesamt!$A$5:$F$289,5,FALSE)</f>
        <v>38.82</v>
      </c>
      <c r="G25" s="10">
        <f>+VLOOKUP($B25,Gesamt!$A$5:$G$289,6,FALSE)</f>
        <v>39.94</v>
      </c>
      <c r="H25" s="10">
        <f>+VLOOKUP($B25,Gesamt!$A$5:$H$289,7,FALSE)</f>
        <v>38.67</v>
      </c>
      <c r="I25" s="10">
        <f>+VLOOKUP($B25,Gesamt!$A$5:$I$289,8,FALSE)</f>
        <v>38.49</v>
      </c>
      <c r="J25" s="10">
        <f>+VLOOKUP($B25,Gesamt!$A$5:$Q$289,9,FALSE)</f>
        <v>0</v>
      </c>
      <c r="K25" s="10">
        <f>+VLOOKUP($B25,Gesamt!$A$5:$Q$289,10,FALSE)</f>
        <v>0</v>
      </c>
      <c r="L25" s="10">
        <f>+VLOOKUP($B25,Gesamt!$A$5:$Q$289,11,FALSE)</f>
        <v>0</v>
      </c>
      <c r="M25" s="10">
        <f>+VLOOKUP($B25,Gesamt!$A$5:$Q$289,12,FALSE)</f>
        <v>0</v>
      </c>
      <c r="N25" s="10">
        <f>+VLOOKUP($B25,Gesamt!$A$5:$Q$289,13,FALSE)</f>
        <v>0</v>
      </c>
      <c r="O25" s="10">
        <f>+VLOOKUP($B25,Gesamt!$A$5:$Q$289,14,FALSE)</f>
        <v>0</v>
      </c>
      <c r="P25" s="10">
        <f>+VLOOKUP($B25,Gesamt!$A$5:$Q$289,15,FALSE)</f>
        <v>0</v>
      </c>
      <c r="Q25" s="10">
        <f>+VLOOKUP($B25,Gesamt!$A$5:$Q$289,16,FALSE)</f>
        <v>0</v>
      </c>
      <c r="R25" s="10">
        <f>(F25*$F$4+G25*$G$4+H25*$H$4+I25*$I$4+J25*$J$4+K25*$K$4+L25*$F$4+M25*$G$4+N25*$H$4+O25*$I$4+P25*$J$4+Q25*$J$4)</f>
        <v>155.92</v>
      </c>
      <c r="S25" s="8">
        <f>IF(R25&gt;0,R25*-1,-1000)</f>
        <v>-155.92</v>
      </c>
    </row>
    <row r="26" spans="1:19" ht="12.75">
      <c r="A26" s="1">
        <f t="shared" si="1"/>
        <v>19</v>
      </c>
      <c r="B26">
        <v>147</v>
      </c>
      <c r="C26" s="2" t="str">
        <f>+VLOOKUP($B26,Gesamt!$A$5:$D$289,2,FALSE)</f>
        <v>Hagenbrock</v>
      </c>
      <c r="D26" s="2" t="str">
        <f>+VLOOKUP($B26,Gesamt!$A$5:$D$289,3,FALSE)</f>
        <v>Fiona</v>
      </c>
      <c r="E26" s="1" t="str">
        <f>+VLOOKUP($B26,Gesamt!$A$5:$D$289,4,FALSE)</f>
        <v>Billerbeck</v>
      </c>
      <c r="F26" s="10">
        <f>+VLOOKUP($B26,Gesamt!$A$5:$F$289,5,FALSE)</f>
        <v>40.04</v>
      </c>
      <c r="G26" s="10">
        <f>+VLOOKUP($B26,Gesamt!$A$5:$G$289,6,FALSE)</f>
        <v>39.55</v>
      </c>
      <c r="H26" s="10">
        <f>+VLOOKUP($B26,Gesamt!$A$5:$H$289,7,FALSE)</f>
        <v>39.57</v>
      </c>
      <c r="I26" s="10">
        <f>+VLOOKUP($B26,Gesamt!$A$5:$I$289,8,FALSE)</f>
        <v>38.21</v>
      </c>
      <c r="J26" s="10">
        <f>+VLOOKUP($B26,Gesamt!$A$5:$Q$289,9,FALSE)</f>
        <v>0</v>
      </c>
      <c r="K26" s="10">
        <f>+VLOOKUP($B26,Gesamt!$A$5:$Q$289,10,FALSE)</f>
        <v>0</v>
      </c>
      <c r="L26" s="10">
        <f>+VLOOKUP($B26,Gesamt!$A$5:$Q$289,11,FALSE)</f>
        <v>0</v>
      </c>
      <c r="M26" s="10">
        <f>+VLOOKUP($B26,Gesamt!$A$5:$Q$289,12,FALSE)</f>
        <v>0</v>
      </c>
      <c r="N26" s="10">
        <f>+VLOOKUP($B26,Gesamt!$A$5:$Q$289,13,FALSE)</f>
        <v>0</v>
      </c>
      <c r="O26" s="10">
        <f>+VLOOKUP($B26,Gesamt!$A$5:$Q$289,14,FALSE)</f>
        <v>0</v>
      </c>
      <c r="P26" s="10">
        <f>+VLOOKUP($B26,Gesamt!$A$5:$Q$289,15,FALSE)</f>
        <v>0</v>
      </c>
      <c r="Q26" s="10">
        <f>+VLOOKUP($B26,Gesamt!$A$5:$Q$289,16,FALSE)</f>
        <v>0</v>
      </c>
      <c r="R26" s="10">
        <f>(F26*$F$4+G26*$G$4+H26*$H$4+I26*$I$4+J26*$J$4+K26*$K$4+L26*$F$4+M26*$G$4+N26*$H$4+O26*$I$4+P26*$J$4+Q26*$J$4)</f>
        <v>157.37</v>
      </c>
      <c r="S26" s="8">
        <f>IF(R26&gt;0,R26*-1,-1000)</f>
        <v>-157.37</v>
      </c>
    </row>
    <row r="27" spans="1:19" ht="12.75">
      <c r="A27" s="1">
        <f t="shared" si="1"/>
        <v>20</v>
      </c>
      <c r="B27">
        <v>139</v>
      </c>
      <c r="C27" s="2" t="str">
        <f>+VLOOKUP($B27,Gesamt!$A$5:$D$289,2,FALSE)</f>
        <v>Ricker</v>
      </c>
      <c r="D27" s="2" t="str">
        <f>+VLOOKUP($B27,Gesamt!$A$5:$D$289,3,FALSE)</f>
        <v>Sarah</v>
      </c>
      <c r="E27" s="1" t="str">
        <f>+VLOOKUP($B27,Gesamt!$A$5:$D$289,4,FALSE)</f>
        <v>Billerbeck</v>
      </c>
      <c r="F27" s="10">
        <f>+VLOOKUP($B27,Gesamt!$A$5:$F$289,5,FALSE)</f>
        <v>39.26</v>
      </c>
      <c r="G27" s="10">
        <f>+VLOOKUP($B27,Gesamt!$A$5:$G$289,6,FALSE)</f>
        <v>40.35</v>
      </c>
      <c r="H27" s="10">
        <f>+VLOOKUP($B27,Gesamt!$A$5:$H$289,7,FALSE)</f>
        <v>38.75</v>
      </c>
      <c r="I27" s="10">
        <f>+VLOOKUP($B27,Gesamt!$A$5:$I$289,8,FALSE)</f>
        <v>39.12</v>
      </c>
      <c r="J27" s="10">
        <f>+VLOOKUP($B27,Gesamt!$A$5:$Q$289,9,FALSE)</f>
        <v>0</v>
      </c>
      <c r="K27" s="10">
        <f>+VLOOKUP($B27,Gesamt!$A$5:$Q$289,10,FALSE)</f>
        <v>0</v>
      </c>
      <c r="L27" s="10">
        <f>+VLOOKUP($B27,Gesamt!$A$5:$Q$289,11,FALSE)</f>
        <v>0</v>
      </c>
      <c r="M27" s="10">
        <f>+VLOOKUP($B27,Gesamt!$A$5:$Q$289,12,FALSE)</f>
        <v>0</v>
      </c>
      <c r="N27" s="10">
        <f>+VLOOKUP($B27,Gesamt!$A$5:$Q$289,13,FALSE)</f>
        <v>0</v>
      </c>
      <c r="O27" s="10">
        <f>+VLOOKUP($B27,Gesamt!$A$5:$Q$289,14,FALSE)</f>
        <v>0</v>
      </c>
      <c r="P27" s="10">
        <f>+VLOOKUP($B27,Gesamt!$A$5:$Q$289,15,FALSE)</f>
        <v>0</v>
      </c>
      <c r="Q27" s="10">
        <f>+VLOOKUP($B27,Gesamt!$A$5:$Q$289,16,FALSE)</f>
        <v>0</v>
      </c>
      <c r="R27" s="10">
        <f t="shared" si="2"/>
        <v>157.48</v>
      </c>
      <c r="S27" s="8">
        <f t="shared" si="3"/>
        <v>-157.48</v>
      </c>
    </row>
    <row r="28" spans="1:19" ht="12.75">
      <c r="A28" s="1">
        <f t="shared" si="1"/>
        <v>21</v>
      </c>
      <c r="B28">
        <v>154</v>
      </c>
      <c r="C28" s="2" t="str">
        <f>+VLOOKUP($B28,Gesamt!$A$5:$D$289,2,FALSE)</f>
        <v>Nieland</v>
      </c>
      <c r="D28" s="2" t="str">
        <f>+VLOOKUP($B28,Gesamt!$A$5:$D$289,3,FALSE)</f>
        <v>Thilo</v>
      </c>
      <c r="E28" s="1" t="str">
        <f>+VLOOKUP($B28,Gesamt!$A$5:$D$289,4,FALSE)</f>
        <v>Havixbeck</v>
      </c>
      <c r="F28" s="10">
        <f>+VLOOKUP($B28,Gesamt!$A$5:$F$289,5,FALSE)</f>
        <v>40.19</v>
      </c>
      <c r="G28" s="10">
        <f>+VLOOKUP($B28,Gesamt!$A$5:$G$289,6,FALSE)</f>
        <v>41.54</v>
      </c>
      <c r="H28" s="10">
        <f>+VLOOKUP($B28,Gesamt!$A$5:$H$289,7,FALSE)</f>
        <v>39.75</v>
      </c>
      <c r="I28" s="10">
        <f>+VLOOKUP($B28,Gesamt!$A$5:$I$289,8,FALSE)</f>
        <v>40.61</v>
      </c>
      <c r="J28" s="10">
        <f>+VLOOKUP($B28,Gesamt!$A$5:$Q$289,9,FALSE)</f>
        <v>0</v>
      </c>
      <c r="K28" s="10">
        <f>+VLOOKUP($B28,Gesamt!$A$5:$Q$289,10,FALSE)</f>
        <v>0</v>
      </c>
      <c r="L28" s="10">
        <f>+VLOOKUP($B28,Gesamt!$A$5:$Q$289,11,FALSE)</f>
        <v>0</v>
      </c>
      <c r="M28" s="10">
        <f>+VLOOKUP($B28,Gesamt!$A$5:$Q$289,12,FALSE)</f>
        <v>0</v>
      </c>
      <c r="N28" s="10">
        <f>+VLOOKUP($B28,Gesamt!$A$5:$Q$289,13,FALSE)</f>
        <v>0</v>
      </c>
      <c r="O28" s="10">
        <f>+VLOOKUP($B28,Gesamt!$A$5:$Q$289,14,FALSE)</f>
        <v>0</v>
      </c>
      <c r="P28" s="10">
        <f>+VLOOKUP($B28,Gesamt!$A$5:$Q$289,15,FALSE)</f>
        <v>0</v>
      </c>
      <c r="Q28" s="10">
        <f>+VLOOKUP($B28,Gesamt!$A$5:$Q$289,16,FALSE)</f>
        <v>0</v>
      </c>
      <c r="R28" s="10">
        <f t="shared" si="2"/>
        <v>162.09</v>
      </c>
      <c r="S28" s="8">
        <f t="shared" si="3"/>
        <v>-162.09</v>
      </c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3"/>
  <dimension ref="A3:U35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MIN(F8:F35)</f>
        <v>35.9</v>
      </c>
      <c r="G5" s="10">
        <f t="shared" si="0"/>
        <v>35.98</v>
      </c>
      <c r="H5" s="10">
        <f t="shared" si="0"/>
        <v>35.35</v>
      </c>
      <c r="I5" s="10">
        <f t="shared" si="0"/>
        <v>35.1</v>
      </c>
      <c r="J5" s="10">
        <f t="shared" si="0"/>
        <v>0</v>
      </c>
      <c r="K5" s="10">
        <f t="shared" si="0"/>
        <v>0</v>
      </c>
    </row>
    <row r="6" spans="12:17" ht="12.75">
      <c r="L6" s="20" t="s">
        <v>16</v>
      </c>
      <c r="M6" s="20"/>
      <c r="N6" s="20"/>
      <c r="O6" s="20"/>
      <c r="P6" s="20"/>
      <c r="Q6" s="20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 aca="true" t="shared" si="1" ref="A8:A35">IF(R8&gt;0,RANK(S8,S$1:S$65536),0)</f>
        <v>1</v>
      </c>
      <c r="B8">
        <v>303</v>
      </c>
      <c r="C8" s="2" t="str">
        <f>+VLOOKUP($B8,Gesamt!$A$5:$D$289,2,FALSE)</f>
        <v>van Loo</v>
      </c>
      <c r="D8" s="2" t="str">
        <f>+VLOOKUP($B8,Gesamt!$A$5:$D$289,3,FALSE)</f>
        <v>Julian</v>
      </c>
      <c r="E8" s="1" t="str">
        <f>+VLOOKUP($B8,Gesamt!$A$5:$D$289,4,FALSE)</f>
        <v>Con-Aktion</v>
      </c>
      <c r="F8" s="10">
        <f>+VLOOKUP($B8,Gesamt!$A$5:$F$289,5,FALSE)</f>
        <v>36.09</v>
      </c>
      <c r="G8" s="10">
        <f>+VLOOKUP($B8,Gesamt!$A$5:$G$289,6,FALSE)</f>
        <v>35.98</v>
      </c>
      <c r="H8" s="10">
        <f>+VLOOKUP($B8,Gesamt!$A$5:$H$289,7,FALSE)</f>
        <v>35.35</v>
      </c>
      <c r="I8" s="10">
        <f>+VLOOKUP($B8,Gesamt!$A$5:$I$289,8,FALSE)</f>
        <v>35.29</v>
      </c>
      <c r="J8" s="10">
        <f>+VLOOKUP($B8,Gesamt!$A$5:$Q$289,9,FALSE)</f>
        <v>0</v>
      </c>
      <c r="K8" s="10">
        <f>+VLOOKUP($B8,Gesamt!$A$5:$Q$289,10,FALSE)</f>
        <v>0</v>
      </c>
      <c r="L8" s="10">
        <f>+VLOOKUP($B8,Gesamt!$A$5:$Q$289,11,FALSE)</f>
        <v>0</v>
      </c>
      <c r="M8" s="10">
        <f>+VLOOKUP($B8,Gesamt!$A$5:$Q$289,12,FALSE)</f>
        <v>0</v>
      </c>
      <c r="N8" s="10">
        <f>+VLOOKUP($B8,Gesamt!$A$5:$Q$289,13,FALSE)</f>
        <v>0</v>
      </c>
      <c r="O8" s="10">
        <f>+VLOOKUP($B8,Gesamt!$A$5:$Q$289,14,FALSE)</f>
        <v>0</v>
      </c>
      <c r="P8" s="10">
        <f>+VLOOKUP($B8,Gesamt!$A$5:$Q$289,15,FALSE)</f>
        <v>0</v>
      </c>
      <c r="Q8" s="10">
        <f>+VLOOKUP($B8,Gesamt!$A$5:$Q$289,16,FALSE)</f>
        <v>0</v>
      </c>
      <c r="R8" s="10">
        <f aca="true" t="shared" si="2" ref="R8:R35">(F8*$F$4+G8*$G$4+H8*$H$4+I8*$I$4+J8*$J$4+K8*$K$4+L8*$F$4+M8*$G$4+N8*$H$4+O8*$I$4+P8*$J$4+Q8*$J$4)</f>
        <v>142.71</v>
      </c>
      <c r="S8" s="8">
        <f aca="true" t="shared" si="3" ref="S8:S35">IF(R8&gt;0,R8*-1,-1000)</f>
        <v>-142.71</v>
      </c>
    </row>
    <row r="9" spans="1:19" ht="12.75">
      <c r="A9" s="1">
        <f t="shared" si="1"/>
        <v>2</v>
      </c>
      <c r="B9">
        <v>320</v>
      </c>
      <c r="C9" s="2" t="str">
        <f>+VLOOKUP($B9,Gesamt!$A$5:$D$289,2,FALSE)</f>
        <v>Gößling</v>
      </c>
      <c r="D9" s="2" t="str">
        <f>+VLOOKUP($B9,Gesamt!$A$5:$D$289,3,FALSE)</f>
        <v>Jannik</v>
      </c>
      <c r="E9" s="1" t="str">
        <f>+VLOOKUP($B9,Gesamt!$A$5:$D$289,4,FALSE)</f>
        <v>Mettingen</v>
      </c>
      <c r="F9" s="10">
        <f>+VLOOKUP($B9,Gesamt!$A$5:$F$289,5,FALSE)</f>
        <v>36.25</v>
      </c>
      <c r="G9" s="10">
        <f>+VLOOKUP($B9,Gesamt!$A$5:$G$289,6,FALSE)</f>
        <v>36.04</v>
      </c>
      <c r="H9" s="10">
        <f>+VLOOKUP($B9,Gesamt!$A$5:$H$289,7,FALSE)</f>
        <v>35.81</v>
      </c>
      <c r="I9" s="10">
        <f>+VLOOKUP($B9,Gesamt!$A$5:$I$289,8,FALSE)</f>
        <v>35.1</v>
      </c>
      <c r="J9" s="10">
        <f>+VLOOKUP($B9,Gesamt!$A$5:$Q$289,9,FALSE)</f>
        <v>0</v>
      </c>
      <c r="K9" s="10">
        <f>+VLOOKUP($B9,Gesamt!$A$5:$Q$289,10,FALSE)</f>
        <v>0</v>
      </c>
      <c r="L9" s="10">
        <f>+VLOOKUP($B9,Gesamt!$A$5:$Q$289,11,FALSE)</f>
        <v>0</v>
      </c>
      <c r="M9" s="10">
        <f>+VLOOKUP($B9,Gesamt!$A$5:$Q$289,12,FALSE)</f>
        <v>0</v>
      </c>
      <c r="N9" s="10">
        <f>+VLOOKUP($B9,Gesamt!$A$5:$Q$289,13,FALSE)</f>
        <v>0</v>
      </c>
      <c r="O9" s="10">
        <f>+VLOOKUP($B9,Gesamt!$A$5:$Q$289,14,FALSE)</f>
        <v>0</v>
      </c>
      <c r="P9" s="10">
        <f>+VLOOKUP($B9,Gesamt!$A$5:$Q$289,15,FALSE)</f>
        <v>0</v>
      </c>
      <c r="Q9" s="10">
        <f>+VLOOKUP($B9,Gesamt!$A$5:$Q$289,16,FALSE)</f>
        <v>0</v>
      </c>
      <c r="R9" s="10">
        <f t="shared" si="2"/>
        <v>143.2</v>
      </c>
      <c r="S9" s="8">
        <f t="shared" si="3"/>
        <v>-143.2</v>
      </c>
    </row>
    <row r="10" spans="1:19" ht="12.75">
      <c r="A10" s="1">
        <f t="shared" si="1"/>
        <v>3</v>
      </c>
      <c r="B10">
        <v>323</v>
      </c>
      <c r="C10" s="2" t="str">
        <f>+VLOOKUP($B10,Gesamt!$A$5:$D$289,2,FALSE)</f>
        <v>Claus</v>
      </c>
      <c r="D10" s="2" t="str">
        <f>+VLOOKUP($B10,Gesamt!$A$5:$D$289,3,FALSE)</f>
        <v>Isabell</v>
      </c>
      <c r="E10" s="1" t="str">
        <f>+VLOOKUP($B10,Gesamt!$A$5:$D$289,4,FALSE)</f>
        <v>Bergkamen</v>
      </c>
      <c r="F10" s="10">
        <f>+VLOOKUP($B10,Gesamt!$A$5:$F$289,5,FALSE)</f>
        <v>36.23</v>
      </c>
      <c r="G10" s="10">
        <f>+VLOOKUP($B10,Gesamt!$A$5:$G$289,6,FALSE)</f>
        <v>36.14</v>
      </c>
      <c r="H10" s="10">
        <f>+VLOOKUP($B10,Gesamt!$A$5:$H$289,7,FALSE)</f>
        <v>35.64</v>
      </c>
      <c r="I10" s="10">
        <f>+VLOOKUP($B10,Gesamt!$A$5:$I$289,8,FALSE)</f>
        <v>35.41</v>
      </c>
      <c r="J10" s="10">
        <f>+VLOOKUP($B10,Gesamt!$A$5:$Q$289,9,FALSE)</f>
        <v>0</v>
      </c>
      <c r="K10" s="10">
        <f>+VLOOKUP($B10,Gesamt!$A$5:$Q$289,10,FALSE)</f>
        <v>0</v>
      </c>
      <c r="L10" s="10">
        <f>+VLOOKUP($B10,Gesamt!$A$5:$Q$289,11,FALSE)</f>
        <v>0</v>
      </c>
      <c r="M10" s="10">
        <f>+VLOOKUP($B10,Gesamt!$A$5:$Q$289,12,FALSE)</f>
        <v>0</v>
      </c>
      <c r="N10" s="10">
        <f>+VLOOKUP($B10,Gesamt!$A$5:$Q$289,13,FALSE)</f>
        <v>0</v>
      </c>
      <c r="O10" s="10">
        <f>+VLOOKUP($B10,Gesamt!$A$5:$Q$289,14,FALSE)</f>
        <v>0</v>
      </c>
      <c r="P10" s="10">
        <f>+VLOOKUP($B10,Gesamt!$A$5:$Q$289,15,FALSE)</f>
        <v>0</v>
      </c>
      <c r="Q10" s="10">
        <f>+VLOOKUP($B10,Gesamt!$A$5:$Q$289,16,FALSE)</f>
        <v>0</v>
      </c>
      <c r="R10" s="10">
        <f t="shared" si="2"/>
        <v>143.42</v>
      </c>
      <c r="S10" s="8">
        <f t="shared" si="3"/>
        <v>-143.42</v>
      </c>
    </row>
    <row r="11" spans="1:19" ht="12.75">
      <c r="A11" s="1">
        <f t="shared" si="1"/>
        <v>4</v>
      </c>
      <c r="B11">
        <v>358</v>
      </c>
      <c r="C11" s="2" t="str">
        <f>+VLOOKUP($B11,Gesamt!$A$5:$D$289,2,FALSE)</f>
        <v>Volmer</v>
      </c>
      <c r="D11" s="2" t="str">
        <f>+VLOOKUP($B11,Gesamt!$A$5:$D$289,3,FALSE)</f>
        <v>Leonie</v>
      </c>
      <c r="E11" s="1" t="str">
        <f>+VLOOKUP($B11,Gesamt!$A$5:$D$289,4,FALSE)</f>
        <v>Billerbeck</v>
      </c>
      <c r="F11" s="10">
        <f>+VLOOKUP($B11,Gesamt!$A$5:$F$289,5,FALSE)</f>
        <v>36.33</v>
      </c>
      <c r="G11" s="10">
        <f>+VLOOKUP($B11,Gesamt!$A$5:$G$289,6,FALSE)</f>
        <v>36.27</v>
      </c>
      <c r="H11" s="10">
        <f>+VLOOKUP($B11,Gesamt!$A$5:$H$289,7,FALSE)</f>
        <v>35.71</v>
      </c>
      <c r="I11" s="10">
        <f>+VLOOKUP($B11,Gesamt!$A$5:$I$289,8,FALSE)</f>
        <v>35.29</v>
      </c>
      <c r="J11" s="10">
        <f>+VLOOKUP($B11,Gesamt!$A$5:$Q$289,9,FALSE)</f>
        <v>0</v>
      </c>
      <c r="K11" s="10">
        <f>+VLOOKUP($B11,Gesamt!$A$5:$Q$289,10,FALSE)</f>
        <v>0</v>
      </c>
      <c r="L11" s="10">
        <f>+VLOOKUP($B11,Gesamt!$A$5:$Q$289,11,FALSE)</f>
        <v>0</v>
      </c>
      <c r="M11" s="10">
        <f>+VLOOKUP($B11,Gesamt!$A$5:$Q$289,12,FALSE)</f>
        <v>0</v>
      </c>
      <c r="N11" s="10">
        <f>+VLOOKUP($B11,Gesamt!$A$5:$Q$289,13,FALSE)</f>
        <v>0</v>
      </c>
      <c r="O11" s="10">
        <f>+VLOOKUP($B11,Gesamt!$A$5:$Q$289,14,FALSE)</f>
        <v>0</v>
      </c>
      <c r="P11" s="10">
        <f>+VLOOKUP($B11,Gesamt!$A$5:$Q$289,15,FALSE)</f>
        <v>0</v>
      </c>
      <c r="Q11" s="10">
        <f>+VLOOKUP($B11,Gesamt!$A$5:$Q$289,16,FALSE)</f>
        <v>0</v>
      </c>
      <c r="R11" s="10">
        <f t="shared" si="2"/>
        <v>143.6</v>
      </c>
      <c r="S11" s="8">
        <f t="shared" si="3"/>
        <v>-143.6</v>
      </c>
    </row>
    <row r="12" spans="1:19" ht="12.75">
      <c r="A12" s="1">
        <f t="shared" si="1"/>
        <v>5</v>
      </c>
      <c r="B12">
        <v>351</v>
      </c>
      <c r="C12" s="2" t="str">
        <f>+VLOOKUP($B12,Gesamt!$A$5:$D$289,2,FALSE)</f>
        <v>Ricker</v>
      </c>
      <c r="D12" s="2" t="str">
        <f>+VLOOKUP($B12,Gesamt!$A$5:$D$289,3,FALSE)</f>
        <v>Jana-Lena</v>
      </c>
      <c r="E12" s="1" t="str">
        <f>+VLOOKUP($B12,Gesamt!$A$5:$D$289,4,FALSE)</f>
        <v>Billerbeck</v>
      </c>
      <c r="F12" s="10">
        <f>+VLOOKUP($B12,Gesamt!$A$5:$F$289,5,FALSE)</f>
        <v>35.9</v>
      </c>
      <c r="G12" s="10">
        <f>+VLOOKUP($B12,Gesamt!$A$5:$G$289,6,FALSE)</f>
        <v>36.29</v>
      </c>
      <c r="H12" s="10">
        <f>+VLOOKUP($B12,Gesamt!$A$5:$H$289,7,FALSE)</f>
        <v>35.6</v>
      </c>
      <c r="I12" s="10">
        <f>+VLOOKUP($B12,Gesamt!$A$5:$I$289,8,FALSE)</f>
        <v>35.82</v>
      </c>
      <c r="J12" s="10">
        <f>+VLOOKUP($B12,Gesamt!$A$5:$Q$289,9,FALSE)</f>
        <v>0</v>
      </c>
      <c r="K12" s="10">
        <f>+VLOOKUP($B12,Gesamt!$A$5:$Q$289,10,FALSE)</f>
        <v>0</v>
      </c>
      <c r="L12" s="10">
        <f>+VLOOKUP($B12,Gesamt!$A$5:$Q$289,11,FALSE)</f>
        <v>0</v>
      </c>
      <c r="M12" s="10">
        <f>+VLOOKUP($B12,Gesamt!$A$5:$Q$289,12,FALSE)</f>
        <v>0</v>
      </c>
      <c r="N12" s="10">
        <f>+VLOOKUP($B12,Gesamt!$A$5:$Q$289,13,FALSE)</f>
        <v>0</v>
      </c>
      <c r="O12" s="10">
        <f>+VLOOKUP($B12,Gesamt!$A$5:$Q$289,14,FALSE)</f>
        <v>0</v>
      </c>
      <c r="P12" s="10">
        <f>+VLOOKUP($B12,Gesamt!$A$5:$Q$289,15,FALSE)</f>
        <v>0</v>
      </c>
      <c r="Q12" s="10">
        <f>+VLOOKUP($B12,Gesamt!$A$5:$Q$289,16,FALSE)</f>
        <v>0</v>
      </c>
      <c r="R12" s="10">
        <f t="shared" si="2"/>
        <v>143.61</v>
      </c>
      <c r="S12" s="8">
        <f t="shared" si="3"/>
        <v>-143.61</v>
      </c>
    </row>
    <row r="13" spans="1:19" ht="12.75">
      <c r="A13" s="1">
        <f t="shared" si="1"/>
        <v>6</v>
      </c>
      <c r="B13">
        <v>305</v>
      </c>
      <c r="C13" s="2" t="str">
        <f>+VLOOKUP($B13,Gesamt!$A$5:$D$289,2,FALSE)</f>
        <v>Stoll</v>
      </c>
      <c r="D13" s="2" t="str">
        <f>+VLOOKUP($B13,Gesamt!$A$5:$D$289,3,FALSE)</f>
        <v>Charlotte</v>
      </c>
      <c r="E13" s="1" t="str">
        <f>+VLOOKUP($B13,Gesamt!$A$5:$D$289,4,FALSE)</f>
        <v>Stromberg</v>
      </c>
      <c r="F13" s="10">
        <f>+VLOOKUP($B13,Gesamt!$A$5:$F$289,5,FALSE)</f>
        <v>35.95</v>
      </c>
      <c r="G13" s="10">
        <f>+VLOOKUP($B13,Gesamt!$A$5:$G$289,6,FALSE)</f>
        <v>36.46</v>
      </c>
      <c r="H13" s="10">
        <f>+VLOOKUP($B13,Gesamt!$A$5:$H$289,7,FALSE)</f>
        <v>35.68</v>
      </c>
      <c r="I13" s="10">
        <f>+VLOOKUP($B13,Gesamt!$A$5:$I$289,8,FALSE)</f>
        <v>35.86</v>
      </c>
      <c r="J13" s="10">
        <f>+VLOOKUP($B13,Gesamt!$A$5:$Q$289,9,FALSE)</f>
        <v>0</v>
      </c>
      <c r="K13" s="10">
        <f>+VLOOKUP($B13,Gesamt!$A$5:$Q$289,10,FALSE)</f>
        <v>0</v>
      </c>
      <c r="L13" s="10">
        <f>+VLOOKUP($B13,Gesamt!$A$5:$Q$289,11,FALSE)</f>
        <v>0</v>
      </c>
      <c r="M13" s="10">
        <f>+VLOOKUP($B13,Gesamt!$A$5:$Q$289,12,FALSE)</f>
        <v>0</v>
      </c>
      <c r="N13" s="10">
        <f>+VLOOKUP($B13,Gesamt!$A$5:$Q$289,13,FALSE)</f>
        <v>0</v>
      </c>
      <c r="O13" s="10">
        <f>+VLOOKUP($B13,Gesamt!$A$5:$Q$289,14,FALSE)</f>
        <v>0</v>
      </c>
      <c r="P13" s="10">
        <f>+VLOOKUP($B13,Gesamt!$A$5:$Q$289,15,FALSE)</f>
        <v>0</v>
      </c>
      <c r="Q13" s="10">
        <f>+VLOOKUP($B13,Gesamt!$A$5:$Q$289,16,FALSE)</f>
        <v>0</v>
      </c>
      <c r="R13" s="10">
        <f t="shared" si="2"/>
        <v>143.95</v>
      </c>
      <c r="S13" s="8">
        <f t="shared" si="3"/>
        <v>-143.95</v>
      </c>
    </row>
    <row r="14" spans="1:19" ht="12.75">
      <c r="A14" s="1">
        <f t="shared" si="1"/>
        <v>7</v>
      </c>
      <c r="B14">
        <v>301</v>
      </c>
      <c r="C14" s="2" t="str">
        <f>+VLOOKUP($B14,Gesamt!$A$5:$D$289,2,FALSE)</f>
        <v>Gößling</v>
      </c>
      <c r="D14" s="2" t="str">
        <f>+VLOOKUP($B14,Gesamt!$A$5:$D$289,3,FALSE)</f>
        <v>Jule</v>
      </c>
      <c r="E14" s="1" t="str">
        <f>+VLOOKUP($B14,Gesamt!$A$5:$D$289,4,FALSE)</f>
        <v>Mettingen</v>
      </c>
      <c r="F14" s="10">
        <f>+VLOOKUP($B14,Gesamt!$A$5:$F$289,5,FALSE)</f>
        <v>36.05</v>
      </c>
      <c r="G14" s="10">
        <f>+VLOOKUP($B14,Gesamt!$A$5:$G$289,6,FALSE)</f>
        <v>36.6</v>
      </c>
      <c r="H14" s="10">
        <f>+VLOOKUP($B14,Gesamt!$A$5:$H$289,7,FALSE)</f>
        <v>35.69</v>
      </c>
      <c r="I14" s="10">
        <f>+VLOOKUP($B14,Gesamt!$A$5:$I$289,8,FALSE)</f>
        <v>35.76</v>
      </c>
      <c r="J14" s="10">
        <f>+VLOOKUP($B14,Gesamt!$A$5:$Q$289,9,FALSE)</f>
        <v>0</v>
      </c>
      <c r="K14" s="10">
        <f>+VLOOKUP($B14,Gesamt!$A$5:$Q$289,10,FALSE)</f>
        <v>0</v>
      </c>
      <c r="L14" s="10">
        <f>+VLOOKUP($B14,Gesamt!$A$5:$Q$289,11,FALSE)</f>
        <v>0</v>
      </c>
      <c r="M14" s="10">
        <f>+VLOOKUP($B14,Gesamt!$A$5:$Q$289,12,FALSE)</f>
        <v>0</v>
      </c>
      <c r="N14" s="10">
        <f>+VLOOKUP($B14,Gesamt!$A$5:$Q$289,13,FALSE)</f>
        <v>0</v>
      </c>
      <c r="O14" s="10">
        <f>+VLOOKUP($B14,Gesamt!$A$5:$Q$289,14,FALSE)</f>
        <v>0</v>
      </c>
      <c r="P14" s="10">
        <f>+VLOOKUP($B14,Gesamt!$A$5:$Q$289,15,FALSE)</f>
        <v>0</v>
      </c>
      <c r="Q14" s="10">
        <f>+VLOOKUP($B14,Gesamt!$A$5:$Q$289,16,FALSE)</f>
        <v>0</v>
      </c>
      <c r="R14" s="10">
        <f t="shared" si="2"/>
        <v>144.1</v>
      </c>
      <c r="S14" s="8">
        <f t="shared" si="3"/>
        <v>-144.1</v>
      </c>
    </row>
    <row r="15" spans="1:19" ht="12.75">
      <c r="A15" s="1">
        <f t="shared" si="1"/>
        <v>8</v>
      </c>
      <c r="B15">
        <v>341</v>
      </c>
      <c r="C15" s="2" t="str">
        <f>+VLOOKUP($B15,Gesamt!$A$5:$D$289,2,FALSE)</f>
        <v>Stoll</v>
      </c>
      <c r="D15" s="2" t="str">
        <f>+VLOOKUP($B15,Gesamt!$A$5:$D$289,3,FALSE)</f>
        <v>Caroline</v>
      </c>
      <c r="E15" s="1" t="str">
        <f>+VLOOKUP($B15,Gesamt!$A$5:$D$289,4,FALSE)</f>
        <v>Stromberg</v>
      </c>
      <c r="F15" s="10">
        <f>+VLOOKUP($B15,Gesamt!$A$5:$F$289,5,FALSE)</f>
        <v>36.42</v>
      </c>
      <c r="G15" s="10">
        <f>+VLOOKUP($B15,Gesamt!$A$5:$G$289,6,FALSE)</f>
        <v>36.19</v>
      </c>
      <c r="H15" s="10">
        <f>+VLOOKUP($B15,Gesamt!$A$5:$H$289,7,FALSE)</f>
        <v>36.19</v>
      </c>
      <c r="I15" s="10">
        <f>+VLOOKUP($B15,Gesamt!$A$5:$I$289,8,FALSE)</f>
        <v>35.37</v>
      </c>
      <c r="J15" s="10">
        <f>+VLOOKUP($B15,Gesamt!$A$5:$Q$289,9,FALSE)</f>
        <v>0</v>
      </c>
      <c r="K15" s="10">
        <f>+VLOOKUP($B15,Gesamt!$A$5:$Q$289,10,FALSE)</f>
        <v>0</v>
      </c>
      <c r="L15" s="10">
        <f>+VLOOKUP($B15,Gesamt!$A$5:$Q$289,11,FALSE)</f>
        <v>0</v>
      </c>
      <c r="M15" s="10">
        <f>+VLOOKUP($B15,Gesamt!$A$5:$Q$289,12,FALSE)</f>
        <v>0</v>
      </c>
      <c r="N15" s="10">
        <f>+VLOOKUP($B15,Gesamt!$A$5:$Q$289,13,FALSE)</f>
        <v>0</v>
      </c>
      <c r="O15" s="10">
        <f>+VLOOKUP($B15,Gesamt!$A$5:$Q$289,14,FALSE)</f>
        <v>0</v>
      </c>
      <c r="P15" s="10">
        <f>+VLOOKUP($B15,Gesamt!$A$5:$Q$289,15,FALSE)</f>
        <v>0</v>
      </c>
      <c r="Q15" s="10">
        <f>+VLOOKUP($B15,Gesamt!$A$5:$Q$289,16,FALSE)</f>
        <v>0</v>
      </c>
      <c r="R15" s="10">
        <f t="shared" si="2"/>
        <v>144.17</v>
      </c>
      <c r="S15" s="8">
        <f t="shared" si="3"/>
        <v>-144.17</v>
      </c>
    </row>
    <row r="16" spans="1:19" ht="12.75">
      <c r="A16" s="1">
        <f t="shared" si="1"/>
        <v>9</v>
      </c>
      <c r="B16">
        <v>302</v>
      </c>
      <c r="C16" s="2" t="str">
        <f>+VLOOKUP($B16,Gesamt!$A$5:$D$289,2,FALSE)</f>
        <v>Müller</v>
      </c>
      <c r="D16" s="2" t="str">
        <f>+VLOOKUP($B16,Gesamt!$A$5:$D$289,3,FALSE)</f>
        <v>Franziska</v>
      </c>
      <c r="E16" s="1" t="str">
        <f>+VLOOKUP($B16,Gesamt!$A$5:$D$289,4,FALSE)</f>
        <v>Friedrichsfeld</v>
      </c>
      <c r="F16" s="10">
        <f>+VLOOKUP($B16,Gesamt!$A$5:$F$289,5,FALSE)</f>
        <v>36.75</v>
      </c>
      <c r="G16" s="10">
        <f>+VLOOKUP($B16,Gesamt!$A$5:$G$289,6,FALSE)</f>
        <v>36.28</v>
      </c>
      <c r="H16" s="10">
        <f>+VLOOKUP($B16,Gesamt!$A$5:$H$289,7,FALSE)</f>
        <v>36.35</v>
      </c>
      <c r="I16" s="10">
        <f>+VLOOKUP($B16,Gesamt!$A$5:$I$289,8,FALSE)</f>
        <v>35.52</v>
      </c>
      <c r="J16" s="10">
        <f>+VLOOKUP($B16,Gesamt!$A$5:$Q$289,9,FALSE)</f>
        <v>0</v>
      </c>
      <c r="K16" s="10">
        <f>+VLOOKUP($B16,Gesamt!$A$5:$Q$289,10,FALSE)</f>
        <v>0</v>
      </c>
      <c r="L16" s="10">
        <f>+VLOOKUP($B16,Gesamt!$A$5:$Q$289,11,FALSE)</f>
        <v>0</v>
      </c>
      <c r="M16" s="10">
        <f>+VLOOKUP($B16,Gesamt!$A$5:$Q$289,12,FALSE)</f>
        <v>0</v>
      </c>
      <c r="N16" s="10">
        <f>+VLOOKUP($B16,Gesamt!$A$5:$Q$289,13,FALSE)</f>
        <v>0</v>
      </c>
      <c r="O16" s="10">
        <f>+VLOOKUP($B16,Gesamt!$A$5:$Q$289,14,FALSE)</f>
        <v>0</v>
      </c>
      <c r="P16" s="10">
        <f>+VLOOKUP($B16,Gesamt!$A$5:$Q$289,15,FALSE)</f>
        <v>0</v>
      </c>
      <c r="Q16" s="10">
        <f>+VLOOKUP($B16,Gesamt!$A$5:$Q$289,16,FALSE)</f>
        <v>0</v>
      </c>
      <c r="R16" s="10">
        <f t="shared" si="2"/>
        <v>144.9</v>
      </c>
      <c r="S16" s="8">
        <f t="shared" si="3"/>
        <v>-144.9</v>
      </c>
    </row>
    <row r="17" spans="1:19" ht="12.75">
      <c r="A17" s="1">
        <f t="shared" si="1"/>
        <v>10</v>
      </c>
      <c r="B17">
        <v>328</v>
      </c>
      <c r="C17" s="2" t="str">
        <f>+VLOOKUP($B17,Gesamt!$A$5:$D$289,2,FALSE)</f>
        <v>Niessen</v>
      </c>
      <c r="D17" s="2" t="str">
        <f>+VLOOKUP($B17,Gesamt!$A$5:$D$289,3,FALSE)</f>
        <v>Nicolas</v>
      </c>
      <c r="E17" s="1" t="str">
        <f>+VLOOKUP($B17,Gesamt!$A$5:$D$289,4,FALSE)</f>
        <v>Simmerath</v>
      </c>
      <c r="F17" s="10">
        <v>36.48</v>
      </c>
      <c r="G17" s="10">
        <f>+VLOOKUP($B17,Gesamt!$A$5:$G$289,6,FALSE)</f>
        <v>36.63</v>
      </c>
      <c r="H17" s="10">
        <f>+VLOOKUP($B17,Gesamt!$A$5:$H$289,7,FALSE)</f>
        <v>35.98</v>
      </c>
      <c r="I17" s="10">
        <f>+VLOOKUP($B17,Gesamt!$A$5:$I$289,8,FALSE)</f>
        <v>35.94</v>
      </c>
      <c r="J17" s="10">
        <f>+VLOOKUP($B17,Gesamt!$A$5:$Q$289,9,FALSE)</f>
        <v>0</v>
      </c>
      <c r="K17" s="10">
        <f>+VLOOKUP($B17,Gesamt!$A$5:$Q$289,10,FALSE)</f>
        <v>0</v>
      </c>
      <c r="L17" s="10">
        <f>+VLOOKUP($B17,Gesamt!$A$5:$Q$289,11,FALSE)</f>
        <v>0</v>
      </c>
      <c r="M17" s="10">
        <f>+VLOOKUP($B17,Gesamt!$A$5:$Q$289,12,FALSE)</f>
        <v>0</v>
      </c>
      <c r="N17" s="10">
        <f>+VLOOKUP($B17,Gesamt!$A$5:$Q$289,13,FALSE)</f>
        <v>0</v>
      </c>
      <c r="O17" s="10">
        <f>+VLOOKUP($B17,Gesamt!$A$5:$Q$289,14,FALSE)</f>
        <v>0</v>
      </c>
      <c r="P17" s="10">
        <f>+VLOOKUP($B17,Gesamt!$A$5:$Q$289,15,FALSE)</f>
        <v>0</v>
      </c>
      <c r="Q17" s="10">
        <f>+VLOOKUP($B17,Gesamt!$A$5:$Q$289,16,FALSE)</f>
        <v>0</v>
      </c>
      <c r="R17" s="10">
        <f t="shared" si="2"/>
        <v>145.03</v>
      </c>
      <c r="S17" s="8">
        <f t="shared" si="3"/>
        <v>-145.03</v>
      </c>
    </row>
    <row r="18" spans="1:19" ht="12.75">
      <c r="A18" s="1">
        <f t="shared" si="1"/>
        <v>11</v>
      </c>
      <c r="B18">
        <v>327</v>
      </c>
      <c r="C18" s="2" t="str">
        <f>+VLOOKUP($B18,Gesamt!$A$5:$D$289,2,FALSE)</f>
        <v>Förster</v>
      </c>
      <c r="D18" s="2" t="str">
        <f>+VLOOKUP($B18,Gesamt!$A$5:$D$289,3,FALSE)</f>
        <v>Maurice</v>
      </c>
      <c r="E18" s="1" t="str">
        <f>+VLOOKUP($B18,Gesamt!$A$5:$D$289,4,FALSE)</f>
        <v>Simmerath</v>
      </c>
      <c r="F18" s="10">
        <v>36.79</v>
      </c>
      <c r="G18" s="10">
        <f>+VLOOKUP($B18,Gesamt!$A$5:$G$289,6,FALSE)</f>
        <v>36.46</v>
      </c>
      <c r="H18" s="10">
        <f>+VLOOKUP($B18,Gesamt!$A$5:$H$289,7,FALSE)</f>
        <v>36.29</v>
      </c>
      <c r="I18" s="10">
        <f>+VLOOKUP($B18,Gesamt!$A$5:$I$289,8,FALSE)</f>
        <v>35.55</v>
      </c>
      <c r="J18" s="10">
        <f>+VLOOKUP($B18,Gesamt!$A$5:$Q$289,9,FALSE)</f>
        <v>0</v>
      </c>
      <c r="K18" s="10">
        <f>+VLOOKUP($B18,Gesamt!$A$5:$Q$289,10,FALSE)</f>
        <v>0</v>
      </c>
      <c r="L18" s="10">
        <f>+VLOOKUP($B18,Gesamt!$A$5:$Q$289,11,FALSE)</f>
        <v>0</v>
      </c>
      <c r="M18" s="10">
        <f>+VLOOKUP($B18,Gesamt!$A$5:$Q$289,12,FALSE)</f>
        <v>0</v>
      </c>
      <c r="N18" s="10">
        <f>+VLOOKUP($B18,Gesamt!$A$5:$Q$289,13,FALSE)</f>
        <v>0</v>
      </c>
      <c r="O18" s="10">
        <f>+VLOOKUP($B18,Gesamt!$A$5:$Q$289,14,FALSE)</f>
        <v>0</v>
      </c>
      <c r="P18" s="10">
        <f>+VLOOKUP($B18,Gesamt!$A$5:$Q$289,15,FALSE)</f>
        <v>0</v>
      </c>
      <c r="Q18" s="10">
        <f>+VLOOKUP($B18,Gesamt!$A$5:$Q$289,16,FALSE)</f>
        <v>0</v>
      </c>
      <c r="R18" s="10">
        <f t="shared" si="2"/>
        <v>145.09</v>
      </c>
      <c r="S18" s="8">
        <f t="shared" si="3"/>
        <v>-145.09</v>
      </c>
    </row>
    <row r="19" spans="1:19" ht="12.75">
      <c r="A19" s="1">
        <f t="shared" si="1"/>
        <v>12</v>
      </c>
      <c r="B19">
        <v>304</v>
      </c>
      <c r="C19" s="2" t="str">
        <f>+VLOOKUP($B19,Gesamt!$A$5:$D$289,2,FALSE)</f>
        <v>Plinius</v>
      </c>
      <c r="D19" s="2" t="str">
        <f>+VLOOKUP($B19,Gesamt!$A$5:$D$289,3,FALSE)</f>
        <v>Erik</v>
      </c>
      <c r="E19" s="1" t="str">
        <f>+VLOOKUP($B19,Gesamt!$A$5:$D$289,4,FALSE)</f>
        <v>Overath</v>
      </c>
      <c r="F19" s="10">
        <f>+VLOOKUP($B19,Gesamt!$A$5:$F$289,5,FALSE)</f>
        <v>36.79</v>
      </c>
      <c r="G19" s="10">
        <f>+VLOOKUP($B19,Gesamt!$A$5:$G$289,6,FALSE)</f>
        <v>36.39</v>
      </c>
      <c r="H19" s="10">
        <f>+VLOOKUP($B19,Gesamt!$A$5:$H$289,7,FALSE)</f>
        <v>36.31</v>
      </c>
      <c r="I19" s="10">
        <f>+VLOOKUP($B19,Gesamt!$A$5:$I$289,8,FALSE)</f>
        <v>35.79</v>
      </c>
      <c r="J19" s="10">
        <f>+VLOOKUP($B19,Gesamt!$A$5:$Q$289,9,FALSE)</f>
        <v>0</v>
      </c>
      <c r="K19" s="10">
        <f>+VLOOKUP($B19,Gesamt!$A$5:$Q$289,10,FALSE)</f>
        <v>0</v>
      </c>
      <c r="L19" s="10">
        <f>+VLOOKUP($B19,Gesamt!$A$5:$Q$289,11,FALSE)</f>
        <v>0</v>
      </c>
      <c r="M19" s="10">
        <f>+VLOOKUP($B19,Gesamt!$A$5:$Q$289,12,FALSE)</f>
        <v>0</v>
      </c>
      <c r="N19" s="10">
        <f>+VLOOKUP($B19,Gesamt!$A$5:$Q$289,13,FALSE)</f>
        <v>0</v>
      </c>
      <c r="O19" s="10">
        <f>+VLOOKUP($B19,Gesamt!$A$5:$Q$289,14,FALSE)</f>
        <v>0</v>
      </c>
      <c r="P19" s="10">
        <f>+VLOOKUP($B19,Gesamt!$A$5:$Q$289,15,FALSE)</f>
        <v>0</v>
      </c>
      <c r="Q19" s="10">
        <f>+VLOOKUP($B19,Gesamt!$A$5:$Q$289,16,FALSE)</f>
        <v>0</v>
      </c>
      <c r="R19" s="10">
        <f t="shared" si="2"/>
        <v>145.28</v>
      </c>
      <c r="S19" s="8">
        <f t="shared" si="3"/>
        <v>-145.28</v>
      </c>
    </row>
    <row r="20" spans="1:19" ht="12.75">
      <c r="A20" s="1">
        <f t="shared" si="1"/>
        <v>13</v>
      </c>
      <c r="B20">
        <v>308</v>
      </c>
      <c r="C20" s="2" t="str">
        <f>+VLOOKUP($B20,Gesamt!$A$5:$D$289,2,FALSE)</f>
        <v>Ricker</v>
      </c>
      <c r="D20" s="2" t="str">
        <f>+VLOOKUP($B20,Gesamt!$A$5:$D$289,3,FALSE)</f>
        <v>Oliver</v>
      </c>
      <c r="E20" s="1" t="str">
        <f>+VLOOKUP($B20,Gesamt!$A$5:$D$289,4,FALSE)</f>
        <v>Billerbeck</v>
      </c>
      <c r="F20" s="10">
        <f>+VLOOKUP($B20,Gesamt!$A$5:$F$289,5,FALSE)</f>
        <v>36.46</v>
      </c>
      <c r="G20" s="10">
        <f>+VLOOKUP($B20,Gesamt!$A$5:$G$289,6,FALSE)</f>
        <v>36.44</v>
      </c>
      <c r="H20" s="10">
        <f>+VLOOKUP($B20,Gesamt!$A$5:$H$289,7,FALSE)</f>
        <v>36.63</v>
      </c>
      <c r="I20" s="10">
        <f>+VLOOKUP($B20,Gesamt!$A$5:$I$289,8,FALSE)</f>
        <v>35.76</v>
      </c>
      <c r="J20" s="10">
        <f>+VLOOKUP($B20,Gesamt!$A$5:$Q$289,9,FALSE)</f>
        <v>0</v>
      </c>
      <c r="K20" s="10">
        <f>+VLOOKUP($B20,Gesamt!$A$5:$Q$289,10,FALSE)</f>
        <v>0</v>
      </c>
      <c r="L20" s="10">
        <f>+VLOOKUP($B20,Gesamt!$A$5:$Q$289,11,FALSE)</f>
        <v>0</v>
      </c>
      <c r="M20" s="10">
        <f>+VLOOKUP($B20,Gesamt!$A$5:$Q$289,12,FALSE)</f>
        <v>0</v>
      </c>
      <c r="N20" s="10">
        <f>+VLOOKUP($B20,Gesamt!$A$5:$Q$289,13,FALSE)</f>
        <v>0</v>
      </c>
      <c r="O20" s="10">
        <f>+VLOOKUP($B20,Gesamt!$A$5:$Q$289,14,FALSE)</f>
        <v>0</v>
      </c>
      <c r="P20" s="10">
        <f>+VLOOKUP($B20,Gesamt!$A$5:$Q$289,15,FALSE)</f>
        <v>0</v>
      </c>
      <c r="Q20" s="10">
        <f>+VLOOKUP($B20,Gesamt!$A$5:$Q$289,16,FALSE)</f>
        <v>0</v>
      </c>
      <c r="R20" s="10">
        <f t="shared" si="2"/>
        <v>145.29</v>
      </c>
      <c r="S20" s="8">
        <f t="shared" si="3"/>
        <v>-145.29</v>
      </c>
    </row>
    <row r="21" spans="1:19" ht="12.75">
      <c r="A21" s="1">
        <f t="shared" si="1"/>
        <v>14</v>
      </c>
      <c r="B21">
        <v>352</v>
      </c>
      <c r="C21" s="2" t="str">
        <f>+VLOOKUP($B21,Gesamt!$A$5:$D$289,2,FALSE)</f>
        <v>Dirks</v>
      </c>
      <c r="D21" s="2" t="str">
        <f>+VLOOKUP($B21,Gesamt!$A$5:$D$289,3,FALSE)</f>
        <v>Moritz</v>
      </c>
      <c r="E21" s="1" t="str">
        <f>+VLOOKUP($B21,Gesamt!$A$5:$D$289,4,FALSE)</f>
        <v>Havixbeck</v>
      </c>
      <c r="F21" s="10">
        <f>+VLOOKUP($B21,Gesamt!$A$5:$F$289,5,FALSE)</f>
        <v>36.78</v>
      </c>
      <c r="G21" s="10">
        <f>+VLOOKUP($B21,Gesamt!$A$5:$G$289,6,FALSE)</f>
        <v>36.82</v>
      </c>
      <c r="H21" s="10">
        <f>+VLOOKUP($B21,Gesamt!$A$5:$H$289,7,FALSE)</f>
        <v>36.44</v>
      </c>
      <c r="I21" s="10">
        <f>+VLOOKUP($B21,Gesamt!$A$5:$I$289,8,FALSE)</f>
        <v>35.6</v>
      </c>
      <c r="J21" s="10">
        <f>+VLOOKUP($B21,Gesamt!$A$5:$Q$289,9,FALSE)</f>
        <v>0</v>
      </c>
      <c r="K21" s="10">
        <f>+VLOOKUP($B21,Gesamt!$A$5:$Q$289,10,FALSE)</f>
        <v>0</v>
      </c>
      <c r="L21" s="10">
        <f>+VLOOKUP($B21,Gesamt!$A$5:$Q$289,11,FALSE)</f>
        <v>0</v>
      </c>
      <c r="M21" s="10">
        <f>+VLOOKUP($B21,Gesamt!$A$5:$Q$289,12,FALSE)</f>
        <v>0</v>
      </c>
      <c r="N21" s="10">
        <f>+VLOOKUP($B21,Gesamt!$A$5:$Q$289,13,FALSE)</f>
        <v>0</v>
      </c>
      <c r="O21" s="10">
        <f>+VLOOKUP($B21,Gesamt!$A$5:$Q$289,14,FALSE)</f>
        <v>0</v>
      </c>
      <c r="P21" s="10">
        <f>+VLOOKUP($B21,Gesamt!$A$5:$Q$289,15,FALSE)</f>
        <v>0</v>
      </c>
      <c r="Q21" s="10">
        <f>+VLOOKUP($B21,Gesamt!$A$5:$Q$289,16,FALSE)</f>
        <v>0</v>
      </c>
      <c r="R21" s="10">
        <f t="shared" si="2"/>
        <v>145.64</v>
      </c>
      <c r="S21" s="8">
        <f t="shared" si="3"/>
        <v>-145.64</v>
      </c>
    </row>
    <row r="22" spans="1:19" ht="12.75">
      <c r="A22" s="1">
        <f t="shared" si="1"/>
        <v>15</v>
      </c>
      <c r="B22">
        <v>306</v>
      </c>
      <c r="C22" s="2" t="str">
        <f>+VLOOKUP($B22,Gesamt!$A$5:$D$289,2,FALSE)</f>
        <v>Stoll</v>
      </c>
      <c r="D22" s="2" t="str">
        <f>+VLOOKUP($B22,Gesamt!$A$5:$D$289,3,FALSE)</f>
        <v>Johannes</v>
      </c>
      <c r="E22" s="1" t="str">
        <f>+VLOOKUP($B22,Gesamt!$A$5:$D$289,4,FALSE)</f>
        <v>Stromberg</v>
      </c>
      <c r="F22" s="10">
        <f>+VLOOKUP($B22,Gesamt!$A$5:$F$289,5,FALSE)</f>
        <v>36.86</v>
      </c>
      <c r="G22" s="10">
        <f>+VLOOKUP($B22,Gesamt!$A$5:$G$289,6,FALSE)</f>
        <v>36.4</v>
      </c>
      <c r="H22" s="10">
        <f>+VLOOKUP($B22,Gesamt!$A$5:$H$289,7,FALSE)</f>
        <v>36.54</v>
      </c>
      <c r="I22" s="10">
        <f>+VLOOKUP($B22,Gesamt!$A$5:$I$289,8,FALSE)</f>
        <v>35.85</v>
      </c>
      <c r="J22" s="10">
        <f>+VLOOKUP($B22,Gesamt!$A$5:$Q$289,9,FALSE)</f>
        <v>0</v>
      </c>
      <c r="K22" s="10">
        <f>+VLOOKUP($B22,Gesamt!$A$5:$Q$289,10,FALSE)</f>
        <v>0</v>
      </c>
      <c r="L22" s="10">
        <f>+VLOOKUP($B22,Gesamt!$A$5:$Q$289,11,FALSE)</f>
        <v>0</v>
      </c>
      <c r="M22" s="10">
        <f>+VLOOKUP($B22,Gesamt!$A$5:$Q$289,12,FALSE)</f>
        <v>0</v>
      </c>
      <c r="N22" s="10">
        <f>+VLOOKUP($B22,Gesamt!$A$5:$Q$289,13,FALSE)</f>
        <v>0</v>
      </c>
      <c r="O22" s="10">
        <f>+VLOOKUP($B22,Gesamt!$A$5:$Q$289,14,FALSE)</f>
        <v>0</v>
      </c>
      <c r="P22" s="10">
        <f>+VLOOKUP($B22,Gesamt!$A$5:$Q$289,15,FALSE)</f>
        <v>0</v>
      </c>
      <c r="Q22" s="10">
        <f>+VLOOKUP($B22,Gesamt!$A$5:$Q$289,16,FALSE)</f>
        <v>0</v>
      </c>
      <c r="R22" s="10">
        <f t="shared" si="2"/>
        <v>145.65</v>
      </c>
      <c r="S22" s="8">
        <f t="shared" si="3"/>
        <v>-145.65</v>
      </c>
    </row>
    <row r="23" spans="1:19" ht="12.75">
      <c r="A23" s="1">
        <f t="shared" si="1"/>
        <v>16</v>
      </c>
      <c r="B23">
        <v>357</v>
      </c>
      <c r="C23" s="2" t="str">
        <f>+VLOOKUP($B23,Gesamt!$A$5:$D$289,2,FALSE)</f>
        <v>Franz</v>
      </c>
      <c r="D23" s="2" t="str">
        <f>+VLOOKUP($B23,Gesamt!$A$5:$D$289,3,FALSE)</f>
        <v>Manuel</v>
      </c>
      <c r="E23" s="1" t="str">
        <f>+VLOOKUP($B23,Gesamt!$A$5:$D$289,4,FALSE)</f>
        <v>Friedrichsfeld</v>
      </c>
      <c r="F23" s="10">
        <f>+VLOOKUP($B23,Gesamt!$A$5:$F$289,5,FALSE)</f>
        <v>36.72</v>
      </c>
      <c r="G23" s="10">
        <f>+VLOOKUP($B23,Gesamt!$A$5:$G$289,6,FALSE)</f>
        <v>36.98</v>
      </c>
      <c r="H23" s="10">
        <f>+VLOOKUP($B23,Gesamt!$A$5:$H$289,7,FALSE)</f>
        <v>36.11</v>
      </c>
      <c r="I23" s="10">
        <f>+VLOOKUP($B23,Gesamt!$A$5:$I$289,8,FALSE)</f>
        <v>35.87</v>
      </c>
      <c r="J23" s="10">
        <f>+VLOOKUP($B23,Gesamt!$A$5:$Q$289,9,FALSE)</f>
        <v>0</v>
      </c>
      <c r="K23" s="10">
        <f>+VLOOKUP($B23,Gesamt!$A$5:$Q$289,10,FALSE)</f>
        <v>0</v>
      </c>
      <c r="L23" s="10">
        <f>+VLOOKUP($B23,Gesamt!$A$5:$Q$289,11,FALSE)</f>
        <v>0</v>
      </c>
      <c r="M23" s="10">
        <f>+VLOOKUP($B23,Gesamt!$A$5:$Q$289,12,FALSE)</f>
        <v>0</v>
      </c>
      <c r="N23" s="10">
        <f>+VLOOKUP($B23,Gesamt!$A$5:$Q$289,13,FALSE)</f>
        <v>0</v>
      </c>
      <c r="O23" s="10">
        <f>+VLOOKUP($B23,Gesamt!$A$5:$Q$289,14,FALSE)</f>
        <v>0</v>
      </c>
      <c r="P23" s="10">
        <f>+VLOOKUP($B23,Gesamt!$A$5:$Q$289,15,FALSE)</f>
        <v>0</v>
      </c>
      <c r="Q23" s="10">
        <f>+VLOOKUP($B23,Gesamt!$A$5:$Q$289,16,FALSE)</f>
        <v>0</v>
      </c>
      <c r="R23" s="10">
        <f t="shared" si="2"/>
        <v>145.68</v>
      </c>
      <c r="S23" s="8">
        <f t="shared" si="3"/>
        <v>-145.68</v>
      </c>
    </row>
    <row r="24" spans="1:19" ht="12.75">
      <c r="A24" s="1">
        <f t="shared" si="1"/>
        <v>17</v>
      </c>
      <c r="B24">
        <v>319</v>
      </c>
      <c r="C24" s="2" t="str">
        <f>+VLOOKUP($B24,Gesamt!$A$5:$D$289,2,FALSE)</f>
        <v>Eckert</v>
      </c>
      <c r="D24" s="2" t="str">
        <f>+VLOOKUP($B24,Gesamt!$A$5:$D$289,3,FALSE)</f>
        <v>Sebastian</v>
      </c>
      <c r="E24" s="1" t="str">
        <f>+VLOOKUP($B24,Gesamt!$A$5:$D$289,4,FALSE)</f>
        <v>Overath</v>
      </c>
      <c r="F24" s="10">
        <f>+VLOOKUP($B24,Gesamt!$A$5:$F$289,5,FALSE)</f>
        <v>36.83</v>
      </c>
      <c r="G24" s="10">
        <f>+VLOOKUP($B24,Gesamt!$A$5:$G$289,6,FALSE)</f>
        <v>36.34</v>
      </c>
      <c r="H24" s="10">
        <f>+VLOOKUP($B24,Gesamt!$A$5:$H$289,7,FALSE)</f>
        <v>36.87</v>
      </c>
      <c r="I24" s="10">
        <f>+VLOOKUP($B24,Gesamt!$A$5:$I$289,8,FALSE)</f>
        <v>35.68</v>
      </c>
      <c r="J24" s="10">
        <f>+VLOOKUP($B24,Gesamt!$A$5:$Q$289,9,FALSE)</f>
        <v>0</v>
      </c>
      <c r="K24" s="10">
        <f>+VLOOKUP($B24,Gesamt!$A$5:$Q$289,10,FALSE)</f>
        <v>0</v>
      </c>
      <c r="L24" s="10">
        <f>+VLOOKUP($B24,Gesamt!$A$5:$Q$289,11,FALSE)</f>
        <v>0</v>
      </c>
      <c r="M24" s="10">
        <f>+VLOOKUP($B24,Gesamt!$A$5:$Q$289,12,FALSE)</f>
        <v>0</v>
      </c>
      <c r="N24" s="10">
        <f>+VLOOKUP($B24,Gesamt!$A$5:$Q$289,13,FALSE)</f>
        <v>0</v>
      </c>
      <c r="O24" s="10">
        <f>+VLOOKUP($B24,Gesamt!$A$5:$Q$289,14,FALSE)</f>
        <v>0</v>
      </c>
      <c r="P24" s="10">
        <f>+VLOOKUP($B24,Gesamt!$A$5:$Q$289,15,FALSE)</f>
        <v>0</v>
      </c>
      <c r="Q24" s="10">
        <f>+VLOOKUP($B24,Gesamt!$A$5:$Q$289,16,FALSE)</f>
        <v>0</v>
      </c>
      <c r="R24" s="10">
        <f t="shared" si="2"/>
        <v>145.72</v>
      </c>
      <c r="S24" s="8">
        <f t="shared" si="3"/>
        <v>-145.72</v>
      </c>
    </row>
    <row r="25" spans="1:19" ht="12.75">
      <c r="A25" s="1">
        <f t="shared" si="1"/>
        <v>18</v>
      </c>
      <c r="B25">
        <v>309</v>
      </c>
      <c r="C25" s="2" t="str">
        <f>+VLOOKUP($B25,Gesamt!$A$5:$D$289,2,FALSE)</f>
        <v>Valtwies</v>
      </c>
      <c r="D25" s="2" t="str">
        <f>+VLOOKUP($B25,Gesamt!$A$5:$D$289,3,FALSE)</f>
        <v>Tom</v>
      </c>
      <c r="E25" s="1" t="str">
        <f>+VLOOKUP($B25,Gesamt!$A$5:$D$289,4,FALSE)</f>
        <v>Havixbeck</v>
      </c>
      <c r="F25" s="10">
        <f>+VLOOKUP($B25,Gesamt!$A$5:$F$289,5,FALSE)</f>
        <v>36.94</v>
      </c>
      <c r="G25" s="10">
        <f>+VLOOKUP($B25,Gesamt!$A$5:$G$289,6,FALSE)</f>
        <v>36.33</v>
      </c>
      <c r="H25" s="10">
        <f>+VLOOKUP($B25,Gesamt!$A$5:$H$289,7,FALSE)</f>
        <v>36.75</v>
      </c>
      <c r="I25" s="10">
        <f>+VLOOKUP($B25,Gesamt!$A$5:$I$289,8,FALSE)</f>
        <v>35.73</v>
      </c>
      <c r="J25" s="10">
        <f>+VLOOKUP($B25,Gesamt!$A$5:$Q$289,9,FALSE)</f>
        <v>0</v>
      </c>
      <c r="K25" s="10">
        <f>+VLOOKUP($B25,Gesamt!$A$5:$Q$289,10,FALSE)</f>
        <v>0</v>
      </c>
      <c r="L25" s="10">
        <f>+VLOOKUP($B25,Gesamt!$A$5:$Q$289,11,FALSE)</f>
        <v>0</v>
      </c>
      <c r="M25" s="10">
        <f>+VLOOKUP($B25,Gesamt!$A$5:$Q$289,12,FALSE)</f>
        <v>0</v>
      </c>
      <c r="N25" s="10">
        <f>+VLOOKUP($B25,Gesamt!$A$5:$Q$289,13,FALSE)</f>
        <v>0</v>
      </c>
      <c r="O25" s="10">
        <f>+VLOOKUP($B25,Gesamt!$A$5:$Q$289,14,FALSE)</f>
        <v>0</v>
      </c>
      <c r="P25" s="10">
        <f>+VLOOKUP($B25,Gesamt!$A$5:$Q$289,15,FALSE)</f>
        <v>0</v>
      </c>
      <c r="Q25" s="10">
        <f>+VLOOKUP($B25,Gesamt!$A$5:$Q$289,16,FALSE)</f>
        <v>0</v>
      </c>
      <c r="R25" s="10">
        <f t="shared" si="2"/>
        <v>145.75</v>
      </c>
      <c r="S25" s="8">
        <f t="shared" si="3"/>
        <v>-145.75</v>
      </c>
    </row>
    <row r="26" spans="1:19" ht="12.75">
      <c r="A26" s="1">
        <f t="shared" si="1"/>
        <v>19</v>
      </c>
      <c r="B26">
        <v>307</v>
      </c>
      <c r="C26" s="2" t="str">
        <f>+VLOOKUP($B26,Gesamt!$A$5:$D$289,2,FALSE)</f>
        <v>Neuhaus</v>
      </c>
      <c r="D26" s="2" t="str">
        <f>+VLOOKUP($B26,Gesamt!$A$5:$D$289,3,FALSE)</f>
        <v>Robin</v>
      </c>
      <c r="E26" s="1" t="str">
        <f>+VLOOKUP($B26,Gesamt!$A$5:$D$289,4,FALSE)</f>
        <v>Mettingen</v>
      </c>
      <c r="F26" s="10">
        <f>+VLOOKUP($B26,Gesamt!$A$5:$F$289,5,FALSE)</f>
        <v>36.53</v>
      </c>
      <c r="G26" s="10">
        <f>+VLOOKUP($B26,Gesamt!$A$5:$G$289,6,FALSE)</f>
        <v>36.81</v>
      </c>
      <c r="H26" s="10">
        <f>+VLOOKUP($B26,Gesamt!$A$5:$H$289,7,FALSE)</f>
        <v>36.44</v>
      </c>
      <c r="I26" s="10">
        <f>+VLOOKUP($B26,Gesamt!$A$5:$I$289,8,FALSE)</f>
        <v>35.98</v>
      </c>
      <c r="J26" s="10">
        <f>+VLOOKUP($B26,Gesamt!$A$5:$Q$289,9,FALSE)</f>
        <v>0</v>
      </c>
      <c r="K26" s="10">
        <f>+VLOOKUP($B26,Gesamt!$A$5:$Q$289,10,FALSE)</f>
        <v>0</v>
      </c>
      <c r="L26" s="10">
        <f>+VLOOKUP($B26,Gesamt!$A$5:$Q$289,11,FALSE)</f>
        <v>0</v>
      </c>
      <c r="M26" s="10">
        <f>+VLOOKUP($B26,Gesamt!$A$5:$Q$289,12,FALSE)</f>
        <v>0</v>
      </c>
      <c r="N26" s="10">
        <f>+VLOOKUP($B26,Gesamt!$A$5:$Q$289,13,FALSE)</f>
        <v>0</v>
      </c>
      <c r="O26" s="10">
        <f>+VLOOKUP($B26,Gesamt!$A$5:$Q$289,14,FALSE)</f>
        <v>0</v>
      </c>
      <c r="P26" s="10">
        <f>+VLOOKUP($B26,Gesamt!$A$5:$Q$289,15,FALSE)</f>
        <v>0</v>
      </c>
      <c r="Q26" s="10">
        <f>+VLOOKUP($B26,Gesamt!$A$5:$Q$289,16,FALSE)</f>
        <v>0</v>
      </c>
      <c r="R26" s="10">
        <f t="shared" si="2"/>
        <v>145.76</v>
      </c>
      <c r="S26" s="8">
        <f t="shared" si="3"/>
        <v>-145.76</v>
      </c>
    </row>
    <row r="27" spans="1:19" ht="12.75">
      <c r="A27" s="1">
        <f t="shared" si="1"/>
        <v>20</v>
      </c>
      <c r="B27">
        <v>325</v>
      </c>
      <c r="C27" s="2" t="str">
        <f>+VLOOKUP($B27,Gesamt!$A$5:$D$289,2,FALSE)</f>
        <v>Komp</v>
      </c>
      <c r="D27" s="2" t="str">
        <f>+VLOOKUP($B27,Gesamt!$A$5:$D$289,3,FALSE)</f>
        <v>Daniel</v>
      </c>
      <c r="E27" s="1" t="str">
        <f>+VLOOKUP($B27,Gesamt!$A$5:$D$289,4,FALSE)</f>
        <v>Overath</v>
      </c>
      <c r="F27" s="10">
        <f>+VLOOKUP($B27,Gesamt!$A$5:$F$289,5,FALSE)</f>
        <v>36.75</v>
      </c>
      <c r="G27" s="10">
        <f>+VLOOKUP($B27,Gesamt!$A$5:$G$289,6,FALSE)</f>
        <v>36.48</v>
      </c>
      <c r="H27" s="10">
        <f>+VLOOKUP($B27,Gesamt!$A$5:$H$289,7,FALSE)</f>
        <v>36.78</v>
      </c>
      <c r="I27" s="10">
        <f>+VLOOKUP($B27,Gesamt!$A$5:$I$289,8,FALSE)</f>
        <v>35.79</v>
      </c>
      <c r="J27" s="10">
        <f>+VLOOKUP($B27,Gesamt!$A$5:$Q$289,9,FALSE)</f>
        <v>0</v>
      </c>
      <c r="K27" s="10">
        <f>+VLOOKUP($B27,Gesamt!$A$5:$Q$289,10,FALSE)</f>
        <v>0</v>
      </c>
      <c r="L27" s="10">
        <f>+VLOOKUP($B27,Gesamt!$A$5:$Q$289,11,FALSE)</f>
        <v>0</v>
      </c>
      <c r="M27" s="10">
        <f>+VLOOKUP($B27,Gesamt!$A$5:$Q$289,12,FALSE)</f>
        <v>0</v>
      </c>
      <c r="N27" s="10">
        <f>+VLOOKUP($B27,Gesamt!$A$5:$Q$289,13,FALSE)</f>
        <v>0</v>
      </c>
      <c r="O27" s="10">
        <f>+VLOOKUP($B27,Gesamt!$A$5:$Q$289,14,FALSE)</f>
        <v>0</v>
      </c>
      <c r="P27" s="10">
        <f>+VLOOKUP($B27,Gesamt!$A$5:$Q$289,15,FALSE)</f>
        <v>0</v>
      </c>
      <c r="Q27" s="10">
        <f>+VLOOKUP($B27,Gesamt!$A$5:$Q$289,16,FALSE)</f>
        <v>0</v>
      </c>
      <c r="R27" s="10">
        <f t="shared" si="2"/>
        <v>145.8</v>
      </c>
      <c r="S27" s="8">
        <f t="shared" si="3"/>
        <v>-145.8</v>
      </c>
    </row>
    <row r="28" spans="1:19" ht="12.75">
      <c r="A28" s="1">
        <f t="shared" si="1"/>
        <v>21</v>
      </c>
      <c r="B28">
        <v>332</v>
      </c>
      <c r="C28" s="2" t="str">
        <f>+VLOOKUP($B28,Gesamt!$A$5:$D$289,2,FALSE)</f>
        <v>Valtwies</v>
      </c>
      <c r="D28" s="2" t="str">
        <f>+VLOOKUP($B28,Gesamt!$A$5:$D$289,3,FALSE)</f>
        <v>Nina</v>
      </c>
      <c r="E28" s="1" t="str">
        <f>+VLOOKUP($B28,Gesamt!$A$5:$D$289,4,FALSE)</f>
        <v>Havixbeck</v>
      </c>
      <c r="F28" s="10">
        <f>+VLOOKUP($B28,Gesamt!$A$5:$F$289,5,FALSE)</f>
        <v>36.53</v>
      </c>
      <c r="G28" s="10">
        <f>+VLOOKUP($B28,Gesamt!$A$5:$G$289,6,FALSE)</f>
        <v>36.94</v>
      </c>
      <c r="H28" s="10">
        <f>+VLOOKUP($B28,Gesamt!$A$5:$H$289,7,FALSE)</f>
        <v>36.61</v>
      </c>
      <c r="I28" s="10">
        <f>+VLOOKUP($B28,Gesamt!$A$5:$I$289,8,FALSE)</f>
        <v>35.9</v>
      </c>
      <c r="J28" s="10">
        <f>+VLOOKUP($B28,Gesamt!$A$5:$Q$289,9,FALSE)</f>
        <v>0</v>
      </c>
      <c r="K28" s="10">
        <f>+VLOOKUP($B28,Gesamt!$A$5:$Q$289,10,FALSE)</f>
        <v>0</v>
      </c>
      <c r="L28" s="10">
        <f>+VLOOKUP($B28,Gesamt!$A$5:$Q$289,11,FALSE)</f>
        <v>0</v>
      </c>
      <c r="M28" s="10">
        <f>+VLOOKUP($B28,Gesamt!$A$5:$Q$289,12,FALSE)</f>
        <v>0</v>
      </c>
      <c r="N28" s="10">
        <f>+VLOOKUP($B28,Gesamt!$A$5:$Q$289,13,FALSE)</f>
        <v>0</v>
      </c>
      <c r="O28" s="10">
        <f>+VLOOKUP($B28,Gesamt!$A$5:$Q$289,14,FALSE)</f>
        <v>0</v>
      </c>
      <c r="P28" s="10">
        <f>+VLOOKUP($B28,Gesamt!$A$5:$Q$289,15,FALSE)</f>
        <v>0</v>
      </c>
      <c r="Q28" s="10">
        <f>+VLOOKUP($B28,Gesamt!$A$5:$Q$289,16,FALSE)</f>
        <v>0</v>
      </c>
      <c r="R28" s="10">
        <f t="shared" si="2"/>
        <v>145.98</v>
      </c>
      <c r="S28" s="8">
        <f t="shared" si="3"/>
        <v>-145.98</v>
      </c>
    </row>
    <row r="29" spans="1:19" ht="12.75">
      <c r="A29" s="1">
        <f t="shared" si="1"/>
        <v>22</v>
      </c>
      <c r="B29">
        <v>339</v>
      </c>
      <c r="C29" s="2" t="str">
        <f>+VLOOKUP($B29,Gesamt!$A$5:$D$289,2,FALSE)</f>
        <v>Hagenbrock</v>
      </c>
      <c r="D29" s="2" t="str">
        <f>+VLOOKUP($B29,Gesamt!$A$5:$D$289,3,FALSE)</f>
        <v>Dominik</v>
      </c>
      <c r="E29" s="1" t="str">
        <f>+VLOOKUP($B29,Gesamt!$A$5:$D$289,4,FALSE)</f>
        <v>Billerbeck</v>
      </c>
      <c r="F29" s="10">
        <f>+VLOOKUP($B29,Gesamt!$A$5:$F$289,5,FALSE)</f>
        <v>36.53</v>
      </c>
      <c r="G29" s="10">
        <f>+VLOOKUP($B29,Gesamt!$A$5:$G$289,6,FALSE)</f>
        <v>36.83</v>
      </c>
      <c r="H29" s="10">
        <f>+VLOOKUP($B29,Gesamt!$A$5:$H$289,7,FALSE)</f>
        <v>36.6</v>
      </c>
      <c r="I29" s="10">
        <f>+VLOOKUP($B29,Gesamt!$A$5:$I$289,8,FALSE)</f>
        <v>36.16</v>
      </c>
      <c r="J29" s="10">
        <f>+VLOOKUP($B29,Gesamt!$A$5:$Q$289,9,FALSE)</f>
        <v>0</v>
      </c>
      <c r="K29" s="10">
        <f>+VLOOKUP($B29,Gesamt!$A$5:$Q$289,10,FALSE)</f>
        <v>0</v>
      </c>
      <c r="L29" s="10">
        <f>+VLOOKUP($B29,Gesamt!$A$5:$Q$289,11,FALSE)</f>
        <v>0</v>
      </c>
      <c r="M29" s="10">
        <f>+VLOOKUP($B29,Gesamt!$A$5:$Q$289,12,FALSE)</f>
        <v>0</v>
      </c>
      <c r="N29" s="10">
        <f>+VLOOKUP($B29,Gesamt!$A$5:$Q$289,13,FALSE)</f>
        <v>0</v>
      </c>
      <c r="O29" s="10">
        <f>+VLOOKUP($B29,Gesamt!$A$5:$Q$289,14,FALSE)</f>
        <v>0</v>
      </c>
      <c r="P29" s="10">
        <f>+VLOOKUP($B29,Gesamt!$A$5:$Q$289,15,FALSE)</f>
        <v>0</v>
      </c>
      <c r="Q29" s="10">
        <f>+VLOOKUP($B29,Gesamt!$A$5:$Q$289,16,FALSE)</f>
        <v>0</v>
      </c>
      <c r="R29" s="10">
        <f t="shared" si="2"/>
        <v>146.12</v>
      </c>
      <c r="S29" s="8">
        <f t="shared" si="3"/>
        <v>-146.12</v>
      </c>
    </row>
    <row r="30" spans="1:19" ht="12.75">
      <c r="A30" s="1">
        <f t="shared" si="1"/>
        <v>23</v>
      </c>
      <c r="B30">
        <v>322</v>
      </c>
      <c r="C30" s="2" t="str">
        <f>+VLOOKUP($B30,Gesamt!$A$5:$D$289,2,FALSE)</f>
        <v>Lammers</v>
      </c>
      <c r="D30" s="2" t="str">
        <f>+VLOOKUP($B30,Gesamt!$A$5:$D$289,3,FALSE)</f>
        <v>Laura</v>
      </c>
      <c r="E30" s="1" t="str">
        <f>+VLOOKUP($B30,Gesamt!$A$5:$D$289,4,FALSE)</f>
        <v>Havixbeck</v>
      </c>
      <c r="F30" s="10">
        <f>+VLOOKUP($B30,Gesamt!$A$5:$F$289,5,FALSE)</f>
        <v>36.77</v>
      </c>
      <c r="G30" s="10">
        <v>36.61</v>
      </c>
      <c r="H30" s="10">
        <f>+VLOOKUP($B30,Gesamt!$A$5:$H$289,7,FALSE)</f>
        <v>36.78</v>
      </c>
      <c r="I30" s="10">
        <f>+VLOOKUP($B30,Gesamt!$A$5:$I$289,8,FALSE)</f>
        <v>36.01</v>
      </c>
      <c r="J30" s="10">
        <f>+VLOOKUP($B30,Gesamt!$A$5:$Q$289,9,FALSE)</f>
        <v>0</v>
      </c>
      <c r="K30" s="10">
        <f>+VLOOKUP($B30,Gesamt!$A$5:$Q$289,10,FALSE)</f>
        <v>0</v>
      </c>
      <c r="L30" s="10">
        <f>+VLOOKUP($B30,Gesamt!$A$5:$Q$289,11,FALSE)</f>
        <v>0</v>
      </c>
      <c r="M30" s="10">
        <f>+VLOOKUP($B30,Gesamt!$A$5:$Q$289,12,FALSE)</f>
        <v>0</v>
      </c>
      <c r="N30" s="10">
        <f>+VLOOKUP($B30,Gesamt!$A$5:$Q$289,13,FALSE)</f>
        <v>0</v>
      </c>
      <c r="O30" s="10">
        <f>+VLOOKUP($B30,Gesamt!$A$5:$Q$289,14,FALSE)</f>
        <v>0</v>
      </c>
      <c r="P30" s="10">
        <f>+VLOOKUP($B30,Gesamt!$A$5:$Q$289,15,FALSE)</f>
        <v>0</v>
      </c>
      <c r="Q30" s="10">
        <f>+VLOOKUP($B30,Gesamt!$A$5:$Q$289,16,FALSE)</f>
        <v>0</v>
      </c>
      <c r="R30" s="10">
        <f t="shared" si="2"/>
        <v>146.17</v>
      </c>
      <c r="S30" s="8">
        <f t="shared" si="3"/>
        <v>-146.17</v>
      </c>
    </row>
    <row r="31" spans="1:19" ht="12.75">
      <c r="A31" s="1">
        <f t="shared" si="1"/>
        <v>24</v>
      </c>
      <c r="B31">
        <v>326</v>
      </c>
      <c r="C31" s="2" t="str">
        <f>+VLOOKUP($B31,Gesamt!$A$5:$D$289,2,FALSE)</f>
        <v>Näther</v>
      </c>
      <c r="D31" s="2" t="str">
        <f>+VLOOKUP($B31,Gesamt!$A$5:$D$289,3,FALSE)</f>
        <v>Jacqueline</v>
      </c>
      <c r="E31" s="1" t="str">
        <f>+VLOOKUP($B31,Gesamt!$A$5:$D$289,4,FALSE)</f>
        <v>Xanten</v>
      </c>
      <c r="F31" s="10">
        <f>+VLOOKUP($B31,Gesamt!$A$5:$F$289,5,FALSE)</f>
        <v>36.65</v>
      </c>
      <c r="G31" s="10">
        <f>+VLOOKUP($B31,Gesamt!$A$5:$G$289,6,FALSE)</f>
        <v>37.06</v>
      </c>
      <c r="H31" s="10">
        <f>+VLOOKUP($B31,Gesamt!$A$5:$H$289,7,FALSE)</f>
        <v>36.5</v>
      </c>
      <c r="I31" s="10">
        <f>+VLOOKUP($B31,Gesamt!$A$5:$I$289,8,FALSE)</f>
        <v>36.1</v>
      </c>
      <c r="J31" s="10">
        <f>+VLOOKUP($B31,Gesamt!$A$5:$Q$289,9,FALSE)</f>
        <v>0</v>
      </c>
      <c r="K31" s="10">
        <f>+VLOOKUP($B31,Gesamt!$A$5:$Q$289,10,FALSE)</f>
        <v>0</v>
      </c>
      <c r="L31" s="10">
        <f>+VLOOKUP($B31,Gesamt!$A$5:$Q$289,11,FALSE)</f>
        <v>0</v>
      </c>
      <c r="M31" s="10">
        <f>+VLOOKUP($B31,Gesamt!$A$5:$Q$289,12,FALSE)</f>
        <v>0</v>
      </c>
      <c r="N31" s="10">
        <f>+VLOOKUP($B31,Gesamt!$A$5:$Q$289,13,FALSE)</f>
        <v>0</v>
      </c>
      <c r="O31" s="10">
        <f>+VLOOKUP($B31,Gesamt!$A$5:$Q$289,14,FALSE)</f>
        <v>0</v>
      </c>
      <c r="P31" s="10">
        <f>+VLOOKUP($B31,Gesamt!$A$5:$Q$289,15,FALSE)</f>
        <v>0</v>
      </c>
      <c r="Q31" s="10">
        <f>+VLOOKUP($B31,Gesamt!$A$5:$Q$289,16,FALSE)</f>
        <v>0</v>
      </c>
      <c r="R31" s="10">
        <f t="shared" si="2"/>
        <v>146.31</v>
      </c>
      <c r="S31" s="8">
        <f t="shared" si="3"/>
        <v>-146.31</v>
      </c>
    </row>
    <row r="32" spans="1:19" ht="12.75">
      <c r="A32" s="1">
        <f t="shared" si="1"/>
        <v>25</v>
      </c>
      <c r="B32">
        <v>350</v>
      </c>
      <c r="C32" s="2" t="str">
        <f>+VLOOKUP($B32,Gesamt!$A$5:$D$289,2,FALSE)</f>
        <v>Aschoff</v>
      </c>
      <c r="D32" s="2" t="str">
        <f>+VLOOKUP($B32,Gesamt!$A$5:$D$289,3,FALSE)</f>
        <v>Titus</v>
      </c>
      <c r="E32" s="1" t="str">
        <f>+VLOOKUP($B32,Gesamt!$A$5:$D$289,4,FALSE)</f>
        <v>Stromberg</v>
      </c>
      <c r="F32" s="10">
        <f>+VLOOKUP($B32,Gesamt!$A$5:$F$289,5,FALSE)</f>
        <v>37.02</v>
      </c>
      <c r="G32" s="10">
        <f>+VLOOKUP($B32,Gesamt!$A$5:$G$289,6,FALSE)</f>
        <v>36.52</v>
      </c>
      <c r="H32" s="10">
        <f>+VLOOKUP($B32,Gesamt!$A$5:$H$289,7,FALSE)</f>
        <v>36.71</v>
      </c>
      <c r="I32" s="10">
        <f>+VLOOKUP($B32,Gesamt!$A$5:$I$289,8,FALSE)</f>
        <v>36.14</v>
      </c>
      <c r="J32" s="10">
        <f>+VLOOKUP($B32,Gesamt!$A$5:$Q$289,9,FALSE)</f>
        <v>0</v>
      </c>
      <c r="K32" s="10">
        <f>+VLOOKUP($B32,Gesamt!$A$5:$Q$289,10,FALSE)</f>
        <v>0</v>
      </c>
      <c r="L32" s="10">
        <f>+VLOOKUP($B32,Gesamt!$A$5:$Q$289,11,FALSE)</f>
        <v>0</v>
      </c>
      <c r="M32" s="10">
        <f>+VLOOKUP($B32,Gesamt!$A$5:$Q$289,12,FALSE)</f>
        <v>0</v>
      </c>
      <c r="N32" s="10">
        <f>+VLOOKUP($B32,Gesamt!$A$5:$Q$289,13,FALSE)</f>
        <v>0</v>
      </c>
      <c r="O32" s="10">
        <f>+VLOOKUP($B32,Gesamt!$A$5:$Q$289,14,FALSE)</f>
        <v>0</v>
      </c>
      <c r="P32" s="10">
        <f>+VLOOKUP($B32,Gesamt!$A$5:$Q$289,15,FALSE)</f>
        <v>0</v>
      </c>
      <c r="Q32" s="10">
        <f>+VLOOKUP($B32,Gesamt!$A$5:$Q$289,16,FALSE)</f>
        <v>0</v>
      </c>
      <c r="R32" s="10">
        <f t="shared" si="2"/>
        <v>146.39</v>
      </c>
      <c r="S32" s="8">
        <f t="shared" si="3"/>
        <v>-146.39</v>
      </c>
    </row>
    <row r="33" spans="1:19" ht="12.75">
      <c r="A33" s="1">
        <f t="shared" si="1"/>
        <v>26</v>
      </c>
      <c r="B33">
        <v>310</v>
      </c>
      <c r="C33" s="2" t="str">
        <f>+VLOOKUP($B33,Gesamt!$A$5:$D$289,2,FALSE)</f>
        <v>Brüggemann</v>
      </c>
      <c r="D33" s="2" t="str">
        <f>+VLOOKUP($B33,Gesamt!$A$5:$D$289,3,FALSE)</f>
        <v>Jenny</v>
      </c>
      <c r="E33" s="1" t="str">
        <f>+VLOOKUP($B33,Gesamt!$A$5:$D$289,4,FALSE)</f>
        <v>Havixbeck</v>
      </c>
      <c r="F33" s="10">
        <f>+VLOOKUP($B33,Gesamt!$A$5:$F$289,5,FALSE)</f>
        <v>36.62</v>
      </c>
      <c r="G33" s="10">
        <f>+VLOOKUP($B33,Gesamt!$A$5:$G$289,6,FALSE)</f>
        <v>36.88</v>
      </c>
      <c r="H33" s="10">
        <f>+VLOOKUP($B33,Gesamt!$A$5:$H$289,7,FALSE)</f>
        <v>36.77</v>
      </c>
      <c r="I33" s="10">
        <f>+VLOOKUP($B33,Gesamt!$A$5:$I$289,8,FALSE)</f>
        <v>36.31</v>
      </c>
      <c r="J33" s="10">
        <f>+VLOOKUP($B33,Gesamt!$A$5:$Q$289,9,FALSE)</f>
        <v>0</v>
      </c>
      <c r="K33" s="10">
        <f>+VLOOKUP($B33,Gesamt!$A$5:$Q$289,10,FALSE)</f>
        <v>0</v>
      </c>
      <c r="L33" s="10">
        <f>+VLOOKUP($B33,Gesamt!$A$5:$Q$289,11,FALSE)</f>
        <v>0</v>
      </c>
      <c r="M33" s="10">
        <f>+VLOOKUP($B33,Gesamt!$A$5:$Q$289,12,FALSE)</f>
        <v>0</v>
      </c>
      <c r="N33" s="10">
        <f>+VLOOKUP($B33,Gesamt!$A$5:$Q$289,13,FALSE)</f>
        <v>0</v>
      </c>
      <c r="O33" s="10">
        <f>+VLOOKUP($B33,Gesamt!$A$5:$Q$289,14,FALSE)</f>
        <v>0</v>
      </c>
      <c r="P33" s="10">
        <f>+VLOOKUP($B33,Gesamt!$A$5:$Q$289,15,FALSE)</f>
        <v>0</v>
      </c>
      <c r="Q33" s="10">
        <f>+VLOOKUP($B33,Gesamt!$A$5:$Q$289,16,FALSE)</f>
        <v>0</v>
      </c>
      <c r="R33" s="10">
        <f t="shared" si="2"/>
        <v>146.58</v>
      </c>
      <c r="S33" s="8">
        <f t="shared" si="3"/>
        <v>-146.58</v>
      </c>
    </row>
    <row r="34" spans="1:19" ht="12.75">
      <c r="A34" s="1">
        <f t="shared" si="1"/>
        <v>27</v>
      </c>
      <c r="B34">
        <v>344</v>
      </c>
      <c r="C34" s="2" t="str">
        <f>+VLOOKUP($B34,Gesamt!$A$5:$D$289,2,FALSE)</f>
        <v>Liedke</v>
      </c>
      <c r="D34" s="2" t="str">
        <f>+VLOOKUP($B34,Gesamt!$A$5:$D$289,3,FALSE)</f>
        <v>Juliette</v>
      </c>
      <c r="E34" s="1" t="str">
        <f>+VLOOKUP($B34,Gesamt!$A$5:$D$289,4,FALSE)</f>
        <v>Havixbeck</v>
      </c>
      <c r="F34" s="10">
        <f>+VLOOKUP($B34,Gesamt!$A$5:$F$289,5,FALSE)</f>
        <v>37.27</v>
      </c>
      <c r="G34" s="10">
        <f>+VLOOKUP($B34,Gesamt!$A$5:$G$289,6,FALSE)</f>
        <v>37.01</v>
      </c>
      <c r="H34" s="10">
        <f>+VLOOKUP($B34,Gesamt!$A$5:$H$289,7,FALSE)</f>
        <v>36.51</v>
      </c>
      <c r="I34" s="10">
        <f>+VLOOKUP($B34,Gesamt!$A$5:$I$289,8,FALSE)</f>
        <v>36.43</v>
      </c>
      <c r="J34" s="10">
        <f>+VLOOKUP($B34,Gesamt!$A$5:$Q$289,9,FALSE)</f>
        <v>0</v>
      </c>
      <c r="K34" s="10">
        <f>+VLOOKUP($B34,Gesamt!$A$5:$Q$289,10,FALSE)</f>
        <v>0</v>
      </c>
      <c r="L34" s="10">
        <f>+VLOOKUP($B34,Gesamt!$A$5:$Q$289,11,FALSE)</f>
        <v>0</v>
      </c>
      <c r="M34" s="10">
        <f>+VLOOKUP($B34,Gesamt!$A$5:$Q$289,12,FALSE)</f>
        <v>0</v>
      </c>
      <c r="N34" s="10">
        <f>+VLOOKUP($B34,Gesamt!$A$5:$Q$289,13,FALSE)</f>
        <v>0</v>
      </c>
      <c r="O34" s="10">
        <f>+VLOOKUP($B34,Gesamt!$A$5:$Q$289,14,FALSE)</f>
        <v>0</v>
      </c>
      <c r="P34" s="10">
        <f>+VLOOKUP($B34,Gesamt!$A$5:$Q$289,15,FALSE)</f>
        <v>0</v>
      </c>
      <c r="Q34" s="10">
        <f>+VLOOKUP($B34,Gesamt!$A$5:$Q$289,16,FALSE)</f>
        <v>0</v>
      </c>
      <c r="R34" s="10">
        <f t="shared" si="2"/>
        <v>147.22</v>
      </c>
      <c r="S34" s="8">
        <f t="shared" si="3"/>
        <v>-147.22</v>
      </c>
    </row>
    <row r="35" spans="1:19" ht="12.75">
      <c r="A35" s="1">
        <f t="shared" si="1"/>
        <v>28</v>
      </c>
      <c r="B35">
        <v>311</v>
      </c>
      <c r="C35" s="2" t="str">
        <f>+VLOOKUP($B35,Gesamt!$A$5:$D$289,2,FALSE)</f>
        <v>Wetter</v>
      </c>
      <c r="D35" s="2" t="str">
        <f>+VLOOKUP($B35,Gesamt!$A$5:$D$289,3,FALSE)</f>
        <v>Sabrina</v>
      </c>
      <c r="E35" s="1" t="str">
        <f>+VLOOKUP($B35,Gesamt!$A$5:$D$289,4,FALSE)</f>
        <v>Billerbeck</v>
      </c>
      <c r="F35" s="10">
        <f>+VLOOKUP($B35,Gesamt!$A$5:$F$289,5,FALSE)</f>
        <v>36.83</v>
      </c>
      <c r="G35" s="10">
        <f>+VLOOKUP($B35,Gesamt!$A$5:$G$289,6,FALSE)</f>
        <v>36.95</v>
      </c>
      <c r="H35" s="10">
        <f>+VLOOKUP($B35,Gesamt!$A$5:$H$289,7,FALSE)</f>
        <v>36.97</v>
      </c>
      <c r="I35" s="10">
        <f>+VLOOKUP($B35,Gesamt!$A$5:$I$289,8,FALSE)</f>
        <v>36.65</v>
      </c>
      <c r="J35" s="10">
        <f>+VLOOKUP($B35,Gesamt!$A$5:$Q$289,9,FALSE)</f>
        <v>0</v>
      </c>
      <c r="K35" s="10">
        <f>+VLOOKUP($B35,Gesamt!$A$5:$Q$289,10,FALSE)</f>
        <v>0</v>
      </c>
      <c r="L35" s="10">
        <f>+VLOOKUP($B35,Gesamt!$A$5:$Q$289,11,FALSE)</f>
        <v>0</v>
      </c>
      <c r="M35" s="10">
        <f>+VLOOKUP($B35,Gesamt!$A$5:$Q$289,12,FALSE)</f>
        <v>0</v>
      </c>
      <c r="N35" s="10">
        <f>+VLOOKUP($B35,Gesamt!$A$5:$Q$289,13,FALSE)</f>
        <v>0</v>
      </c>
      <c r="O35" s="10">
        <f>+VLOOKUP($B35,Gesamt!$A$5:$Q$289,14,FALSE)</f>
        <v>0</v>
      </c>
      <c r="P35" s="10">
        <f>+VLOOKUP($B35,Gesamt!$A$5:$Q$289,15,FALSE)</f>
        <v>0</v>
      </c>
      <c r="Q35" s="10">
        <f>+VLOOKUP($B35,Gesamt!$A$5:$Q$289,16,FALSE)</f>
        <v>0</v>
      </c>
      <c r="R35" s="10">
        <f t="shared" si="2"/>
        <v>147.4</v>
      </c>
      <c r="S35" s="8">
        <f t="shared" si="3"/>
        <v>-147.4</v>
      </c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Rosenkranz</dc:creator>
  <cp:keywords/>
  <dc:description/>
  <cp:lastModifiedBy>Michael</cp:lastModifiedBy>
  <cp:lastPrinted>2013-05-12T13:48:07Z</cp:lastPrinted>
  <dcterms:created xsi:type="dcterms:W3CDTF">2000-04-24T15:54:13Z</dcterms:created>
  <dcterms:modified xsi:type="dcterms:W3CDTF">2013-05-12T20:33:57Z</dcterms:modified>
  <cp:category/>
  <cp:version/>
  <cp:contentType/>
  <cp:contentStatus/>
</cp:coreProperties>
</file>